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0" windowWidth="20520" windowHeight="4110"/>
  </bookViews>
  <sheets>
    <sheet name="Zał nr 2" sheetId="12" r:id="rId1"/>
    <sheet name="Otwarcie-100%cena" sheetId="18" state="hidden" r:id="rId2"/>
  </sheets>
  <externalReferences>
    <externalReference r:id="rId3"/>
  </externalReferences>
  <definedNames>
    <definedName name="__xlnm.Print_Area" localSheetId="1">'Otwarcie-100%cena'!$A$2:$M$18</definedName>
    <definedName name="__xlnm.Print_Area">#REF!</definedName>
    <definedName name="_xlnm._FilterDatabase" localSheetId="1" hidden="1">'Otwarcie-100%cena'!$A$2:$DA$2</definedName>
    <definedName name="_xlnm._FilterDatabase" localSheetId="0" hidden="1">'Zał nr 2'!$A$3:$AD$690</definedName>
    <definedName name="_xlnm.Print_Area" localSheetId="1">'Otwarcie-100%cena'!$A$2:$M$18</definedName>
    <definedName name="_xlnm.Print_Area" localSheetId="0">'Zał nr 2'!$A$3:$AC$696</definedName>
    <definedName name="_xlnm.Print_Titles" localSheetId="0">'Zał nr 2'!$3:$3</definedName>
  </definedNames>
  <calcPr calcId="145621"/>
</workbook>
</file>

<file path=xl/calcChain.xml><?xml version="1.0" encoding="utf-8"?>
<calcChain xmlns="http://schemas.openxmlformats.org/spreadsheetml/2006/main">
  <c r="U687" i="12" l="1"/>
  <c r="U684" i="12"/>
  <c r="O682" i="12"/>
  <c r="O683" i="12"/>
  <c r="Q683" i="12" s="1"/>
  <c r="V683" i="12"/>
  <c r="O685" i="12"/>
  <c r="Q685" i="12" s="1"/>
  <c r="V685" i="12"/>
  <c r="X685" i="12" s="1"/>
  <c r="O686" i="12"/>
  <c r="O688" i="12"/>
  <c r="Q688" i="12" s="1"/>
  <c r="V688" i="12"/>
  <c r="X688" i="12" s="1"/>
  <c r="V681" i="12"/>
  <c r="X681" i="12" s="1"/>
  <c r="O681" i="12"/>
  <c r="O687" i="12" l="1"/>
  <c r="O684" i="12"/>
  <c r="S683" i="12"/>
  <c r="R683" i="12" s="1"/>
  <c r="Q681" i="12"/>
  <c r="S681" i="12" s="1"/>
  <c r="R681" i="12" s="1"/>
  <c r="Z688" i="12"/>
  <c r="Y688" i="12" s="1"/>
  <c r="X683" i="12"/>
  <c r="Z683" i="12" s="1"/>
  <c r="Y683" i="12" s="1"/>
  <c r="Z681" i="12"/>
  <c r="Y681" i="12" s="1"/>
  <c r="S688" i="12"/>
  <c r="Q682" i="12"/>
  <c r="Q686" i="12"/>
  <c r="Q687" i="12" s="1"/>
  <c r="Z685" i="12"/>
  <c r="S685" i="12"/>
  <c r="V686" i="12"/>
  <c r="V687" i="12" s="1"/>
  <c r="V682" i="12"/>
  <c r="V684" i="12" s="1"/>
  <c r="S686" i="12" l="1"/>
  <c r="R686" i="12" s="1"/>
  <c r="S682" i="12"/>
  <c r="Q684" i="12"/>
  <c r="Y685" i="12"/>
  <c r="R688" i="12"/>
  <c r="R685" i="12"/>
  <c r="X686" i="12"/>
  <c r="X682" i="12"/>
  <c r="X684" i="12" s="1"/>
  <c r="U680" i="12"/>
  <c r="U677" i="12"/>
  <c r="U672" i="12"/>
  <c r="U666" i="12"/>
  <c r="U660" i="12"/>
  <c r="U656" i="12"/>
  <c r="U653" i="12"/>
  <c r="O650" i="12"/>
  <c r="V651" i="12"/>
  <c r="X651" i="12" s="1"/>
  <c r="O652" i="12"/>
  <c r="O654" i="12"/>
  <c r="O655" i="12"/>
  <c r="Q655" i="12" s="1"/>
  <c r="O658" i="12"/>
  <c r="V659" i="12"/>
  <c r="X659" i="12" s="1"/>
  <c r="O662" i="12"/>
  <c r="Q662" i="12" s="1"/>
  <c r="O663" i="12"/>
  <c r="Q663" i="12" s="1"/>
  <c r="O664" i="12"/>
  <c r="V667" i="12"/>
  <c r="X667" i="12" s="1"/>
  <c r="O668" i="12"/>
  <c r="O670" i="12"/>
  <c r="Q670" i="12" s="1"/>
  <c r="V671" i="12"/>
  <c r="X671" i="12" s="1"/>
  <c r="O674" i="12"/>
  <c r="Q674" i="12" s="1"/>
  <c r="O675" i="12"/>
  <c r="Q675" i="12" s="1"/>
  <c r="O676" i="12"/>
  <c r="O678" i="12"/>
  <c r="Q678" i="12" s="1"/>
  <c r="O679" i="12"/>
  <c r="Q679" i="12" s="1"/>
  <c r="S687" i="12" l="1"/>
  <c r="R682" i="12"/>
  <c r="S684" i="12"/>
  <c r="Z682" i="12"/>
  <c r="Y682" i="12" s="1"/>
  <c r="Z686" i="12"/>
  <c r="X687" i="12"/>
  <c r="V655" i="12"/>
  <c r="X655" i="12" s="1"/>
  <c r="O651" i="12"/>
  <c r="Q651" i="12" s="1"/>
  <c r="V652" i="12"/>
  <c r="X652" i="12" s="1"/>
  <c r="Z652" i="12" s="1"/>
  <c r="Y652" i="12" s="1"/>
  <c r="V675" i="12"/>
  <c r="X675" i="12" s="1"/>
  <c r="O667" i="12"/>
  <c r="Q667" i="12" s="1"/>
  <c r="V664" i="12"/>
  <c r="X664" i="12" s="1"/>
  <c r="Q680" i="12"/>
  <c r="V679" i="12"/>
  <c r="X679" i="12" s="1"/>
  <c r="V663" i="12"/>
  <c r="X663" i="12" s="1"/>
  <c r="V676" i="12"/>
  <c r="X676" i="12" s="1"/>
  <c r="Z676" i="12" s="1"/>
  <c r="Y676" i="12" s="1"/>
  <c r="O671" i="12"/>
  <c r="Q671" i="12" s="1"/>
  <c r="V668" i="12"/>
  <c r="X668" i="12" s="1"/>
  <c r="O659" i="12"/>
  <c r="Q659" i="12" s="1"/>
  <c r="O656" i="12"/>
  <c r="O680" i="12"/>
  <c r="O677" i="12"/>
  <c r="Q676" i="12"/>
  <c r="S676" i="12" s="1"/>
  <c r="R676" i="12" s="1"/>
  <c r="Q668" i="12"/>
  <c r="S668" i="12" s="1"/>
  <c r="Q664" i="12"/>
  <c r="S664" i="12" s="1"/>
  <c r="R664" i="12" s="1"/>
  <c r="O661" i="12"/>
  <c r="V661" i="12"/>
  <c r="S678" i="12"/>
  <c r="S674" i="12"/>
  <c r="R674" i="12" s="1"/>
  <c r="Z671" i="12"/>
  <c r="Y671" i="12" s="1"/>
  <c r="S670" i="12"/>
  <c r="R670" i="12" s="1"/>
  <c r="Z667" i="12"/>
  <c r="Y667" i="12" s="1"/>
  <c r="S662" i="12"/>
  <c r="R662" i="12" s="1"/>
  <c r="Z659" i="12"/>
  <c r="Y659" i="12" s="1"/>
  <c r="S655" i="12"/>
  <c r="R655" i="12" s="1"/>
  <c r="Q654" i="12"/>
  <c r="Z651" i="12"/>
  <c r="Y651" i="12" s="1"/>
  <c r="O673" i="12"/>
  <c r="V673" i="12"/>
  <c r="O669" i="12"/>
  <c r="V669" i="12"/>
  <c r="O665" i="12"/>
  <c r="V665" i="12"/>
  <c r="O657" i="12"/>
  <c r="V657" i="12"/>
  <c r="Q652" i="12"/>
  <c r="S652" i="12" s="1"/>
  <c r="R652" i="12" s="1"/>
  <c r="S679" i="12"/>
  <c r="R679" i="12" s="1"/>
  <c r="S675" i="12"/>
  <c r="S663" i="12"/>
  <c r="R663" i="12" s="1"/>
  <c r="Q658" i="12"/>
  <c r="S658" i="12" s="1"/>
  <c r="R658" i="12" s="1"/>
  <c r="Q650" i="12"/>
  <c r="V678" i="12"/>
  <c r="V674" i="12"/>
  <c r="V670" i="12"/>
  <c r="V662" i="12"/>
  <c r="V658" i="12"/>
  <c r="V654" i="12"/>
  <c r="V650" i="12"/>
  <c r="O653" i="12" l="1"/>
  <c r="Z684" i="12"/>
  <c r="V656" i="12"/>
  <c r="Y686" i="12"/>
  <c r="Z687" i="12"/>
  <c r="S651" i="12"/>
  <c r="R651" i="12" s="1"/>
  <c r="Z655" i="12"/>
  <c r="Y655" i="12" s="1"/>
  <c r="Z668" i="12"/>
  <c r="Y668" i="12" s="1"/>
  <c r="V653" i="12"/>
  <c r="X677" i="12"/>
  <c r="S667" i="12"/>
  <c r="R667" i="12" s="1"/>
  <c r="Z664" i="12"/>
  <c r="Y664" i="12" s="1"/>
  <c r="S671" i="12"/>
  <c r="R671" i="12" s="1"/>
  <c r="Z675" i="12"/>
  <c r="Z677" i="12" s="1"/>
  <c r="O672" i="12"/>
  <c r="V680" i="12"/>
  <c r="Z679" i="12"/>
  <c r="Y679" i="12" s="1"/>
  <c r="O660" i="12"/>
  <c r="V677" i="12"/>
  <c r="Z663" i="12"/>
  <c r="Y663" i="12" s="1"/>
  <c r="S659" i="12"/>
  <c r="R659" i="12" s="1"/>
  <c r="Q677" i="12"/>
  <c r="V672" i="12"/>
  <c r="O666" i="12"/>
  <c r="R668" i="12"/>
  <c r="V660" i="12"/>
  <c r="R678" i="12"/>
  <c r="S680" i="12"/>
  <c r="V666" i="12"/>
  <c r="R675" i="12"/>
  <c r="S677" i="12"/>
  <c r="S654" i="12"/>
  <c r="Q656" i="12"/>
  <c r="S650" i="12"/>
  <c r="Q653" i="12"/>
  <c r="X650" i="12"/>
  <c r="X653" i="12" s="1"/>
  <c r="Q669" i="12"/>
  <c r="S669" i="12" s="1"/>
  <c r="R669" i="12" s="1"/>
  <c r="X654" i="12"/>
  <c r="X656" i="12" s="1"/>
  <c r="X657" i="12"/>
  <c r="X665" i="12"/>
  <c r="Z665" i="12" s="1"/>
  <c r="Y665" i="12" s="1"/>
  <c r="X658" i="12"/>
  <c r="Z658" i="12" s="1"/>
  <c r="Y658" i="12" s="1"/>
  <c r="X674" i="12"/>
  <c r="Z674" i="12" s="1"/>
  <c r="Y674" i="12" s="1"/>
  <c r="Q657" i="12"/>
  <c r="Q665" i="12"/>
  <c r="S665" i="12" s="1"/>
  <c r="R665" i="12" s="1"/>
  <c r="Q673" i="12"/>
  <c r="S673" i="12" s="1"/>
  <c r="R673" i="12" s="1"/>
  <c r="X661" i="12"/>
  <c r="Z661" i="12" s="1"/>
  <c r="X670" i="12"/>
  <c r="Z670" i="12" s="1"/>
  <c r="Y670" i="12" s="1"/>
  <c r="X673" i="12"/>
  <c r="Z673" i="12" s="1"/>
  <c r="Y673" i="12" s="1"/>
  <c r="X662" i="12"/>
  <c r="Z662" i="12" s="1"/>
  <c r="Y662" i="12" s="1"/>
  <c r="X678" i="12"/>
  <c r="X669" i="12"/>
  <c r="Q661" i="12"/>
  <c r="U646" i="12"/>
  <c r="Y675" i="12" l="1"/>
  <c r="Z650" i="12"/>
  <c r="Y650" i="12" s="1"/>
  <c r="X660" i="12"/>
  <c r="X666" i="12"/>
  <c r="R654" i="12"/>
  <c r="S656" i="12"/>
  <c r="S661" i="12"/>
  <c r="Q666" i="12"/>
  <c r="Z657" i="12"/>
  <c r="R650" i="12"/>
  <c r="S653" i="12"/>
  <c r="Z669" i="12"/>
  <c r="X672" i="12"/>
  <c r="Y661" i="12"/>
  <c r="Z666" i="12"/>
  <c r="S672" i="12"/>
  <c r="S657" i="12"/>
  <c r="Q660" i="12"/>
  <c r="Z678" i="12"/>
  <c r="X680" i="12"/>
  <c r="Z654" i="12"/>
  <c r="Q672" i="12"/>
  <c r="U640" i="12"/>
  <c r="U624" i="12"/>
  <c r="U615" i="12"/>
  <c r="U612" i="12"/>
  <c r="U607" i="12"/>
  <c r="U602" i="12"/>
  <c r="U597" i="12"/>
  <c r="U593" i="12"/>
  <c r="U589" i="12"/>
  <c r="U586" i="12"/>
  <c r="U579" i="12"/>
  <c r="U547" i="12"/>
  <c r="U527" i="12"/>
  <c r="U522" i="12"/>
  <c r="U478" i="12"/>
  <c r="U469" i="12"/>
  <c r="U457" i="12"/>
  <c r="U441" i="12"/>
  <c r="U425" i="12"/>
  <c r="U422" i="12"/>
  <c r="U414" i="12"/>
  <c r="U381" i="12"/>
  <c r="U361" i="12"/>
  <c r="U343" i="12"/>
  <c r="U340" i="12"/>
  <c r="U335" i="12"/>
  <c r="U324" i="12"/>
  <c r="U309" i="12"/>
  <c r="U295" i="12"/>
  <c r="U290" i="12"/>
  <c r="U286" i="12"/>
  <c r="U282" i="12"/>
  <c r="U265" i="12"/>
  <c r="U256" i="12"/>
  <c r="U238" i="12"/>
  <c r="U231" i="12"/>
  <c r="U205" i="12"/>
  <c r="U195" i="12"/>
  <c r="U175" i="12"/>
  <c r="U160" i="12"/>
  <c r="U130" i="12"/>
  <c r="U105" i="12"/>
  <c r="U99" i="12"/>
  <c r="U85" i="12"/>
  <c r="U73" i="12"/>
  <c r="U47" i="12"/>
  <c r="U41" i="12"/>
  <c r="U9" i="12"/>
  <c r="Z653" i="12" l="1"/>
  <c r="R661" i="12"/>
  <c r="S666" i="12"/>
  <c r="Y654" i="12"/>
  <c r="Z656" i="12"/>
  <c r="Y669" i="12"/>
  <c r="Z672" i="12"/>
  <c r="Y678" i="12"/>
  <c r="Z680" i="12"/>
  <c r="R657" i="12"/>
  <c r="S660" i="12"/>
  <c r="Y657" i="12"/>
  <c r="Z660" i="12"/>
  <c r="O608" i="12" l="1"/>
  <c r="V608" i="12"/>
  <c r="O616" i="12"/>
  <c r="V616" i="12"/>
  <c r="O620" i="12"/>
  <c r="V620" i="12"/>
  <c r="X620" i="12" s="1"/>
  <c r="Z620" i="12" s="1"/>
  <c r="Y620" i="12" s="1"/>
  <c r="O628" i="12"/>
  <c r="V628" i="12"/>
  <c r="X628" i="12" s="1"/>
  <c r="Z628" i="12" s="1"/>
  <c r="Y628" i="12" s="1"/>
  <c r="O632" i="12"/>
  <c r="V632" i="12"/>
  <c r="O636" i="12"/>
  <c r="V636" i="12"/>
  <c r="O644" i="12"/>
  <c r="V644" i="12"/>
  <c r="O648" i="12"/>
  <c r="V648" i="12"/>
  <c r="X648" i="12" s="1"/>
  <c r="Z648" i="12" s="1"/>
  <c r="Y648" i="12" s="1"/>
  <c r="V643" i="12"/>
  <c r="O643" i="12"/>
  <c r="V613" i="12"/>
  <c r="O613" i="12"/>
  <c r="V621" i="12"/>
  <c r="X621" i="12" s="1"/>
  <c r="Z621" i="12" s="1"/>
  <c r="Y621" i="12" s="1"/>
  <c r="O621" i="12"/>
  <c r="O637" i="12"/>
  <c r="V637" i="12"/>
  <c r="O627" i="12"/>
  <c r="V627" i="12"/>
  <c r="V606" i="12"/>
  <c r="X606" i="12" s="1"/>
  <c r="Z606" i="12" s="1"/>
  <c r="Y606" i="12" s="1"/>
  <c r="O606" i="12"/>
  <c r="V614" i="12"/>
  <c r="O614" i="12"/>
  <c r="O622" i="12"/>
  <c r="V622" i="12"/>
  <c r="X622" i="12" s="1"/>
  <c r="Z622" i="12" s="1"/>
  <c r="Y622" i="12" s="1"/>
  <c r="V630" i="12"/>
  <c r="X630" i="12" s="1"/>
  <c r="Z630" i="12" s="1"/>
  <c r="Y630" i="12" s="1"/>
  <c r="O630" i="12"/>
  <c r="O634" i="12"/>
  <c r="V634" i="12"/>
  <c r="X634" i="12" s="1"/>
  <c r="Z634" i="12" s="1"/>
  <c r="Y634" i="12" s="1"/>
  <c r="O642" i="12"/>
  <c r="V642" i="12"/>
  <c r="X642" i="12" s="1"/>
  <c r="Z642" i="12" s="1"/>
  <c r="Y642" i="12" s="1"/>
  <c r="V629" i="12"/>
  <c r="X629" i="12" s="1"/>
  <c r="Z629" i="12" s="1"/>
  <c r="Y629" i="12" s="1"/>
  <c r="O629" i="12"/>
  <c r="O645" i="12"/>
  <c r="V645" i="12"/>
  <c r="X645" i="12" s="1"/>
  <c r="Z645" i="12" s="1"/>
  <c r="Y645" i="12" s="1"/>
  <c r="O611" i="12"/>
  <c r="V611" i="12"/>
  <c r="O619" i="12"/>
  <c r="V619" i="12"/>
  <c r="O635" i="12"/>
  <c r="V635" i="12"/>
  <c r="V610" i="12"/>
  <c r="X610" i="12" s="1"/>
  <c r="Z610" i="12" s="1"/>
  <c r="Y610" i="12" s="1"/>
  <c r="O610" i="12"/>
  <c r="V618" i="12"/>
  <c r="X618" i="12" s="1"/>
  <c r="Z618" i="12" s="1"/>
  <c r="Y618" i="12" s="1"/>
  <c r="O618" i="12"/>
  <c r="V626" i="12"/>
  <c r="X626" i="12" s="1"/>
  <c r="Z626" i="12" s="1"/>
  <c r="Y626" i="12" s="1"/>
  <c r="O626" i="12"/>
  <c r="V638" i="12"/>
  <c r="O638" i="12"/>
  <c r="O609" i="12"/>
  <c r="V609" i="12"/>
  <c r="X609" i="12" s="1"/>
  <c r="Z609" i="12" s="1"/>
  <c r="Y609" i="12" s="1"/>
  <c r="O617" i="12"/>
  <c r="V617" i="12"/>
  <c r="X617" i="12" s="1"/>
  <c r="Z617" i="12" s="1"/>
  <c r="Y617" i="12" s="1"/>
  <c r="O625" i="12"/>
  <c r="V625" i="12"/>
  <c r="X625" i="12" s="1"/>
  <c r="Z625" i="12" s="1"/>
  <c r="Y625" i="12" s="1"/>
  <c r="O633" i="12"/>
  <c r="V633" i="12"/>
  <c r="X633" i="12" s="1"/>
  <c r="Z633" i="12" s="1"/>
  <c r="Y633" i="12" s="1"/>
  <c r="O641" i="12"/>
  <c r="V641" i="12"/>
  <c r="X641" i="12" s="1"/>
  <c r="Z641" i="12" s="1"/>
  <c r="Y641" i="12" s="1"/>
  <c r="O649" i="12"/>
  <c r="V649" i="12"/>
  <c r="V605" i="12"/>
  <c r="X605" i="12" s="1"/>
  <c r="Z605" i="12" s="1"/>
  <c r="Y605" i="12" s="1"/>
  <c r="O605" i="12"/>
  <c r="O623" i="12"/>
  <c r="V623" i="12"/>
  <c r="X623" i="12" s="1"/>
  <c r="Z623" i="12" s="1"/>
  <c r="Y623" i="12" s="1"/>
  <c r="O631" i="12"/>
  <c r="V631" i="12"/>
  <c r="X631" i="12" s="1"/>
  <c r="Z631" i="12" s="1"/>
  <c r="Y631" i="12" s="1"/>
  <c r="O639" i="12"/>
  <c r="V639" i="12"/>
  <c r="O647" i="12"/>
  <c r="V647" i="12"/>
  <c r="X647" i="12" s="1"/>
  <c r="Z647" i="12" s="1"/>
  <c r="Y647" i="12" s="1"/>
  <c r="Q639" i="12" l="1"/>
  <c r="S639" i="12" s="1"/>
  <c r="R639" i="12" s="1"/>
  <c r="Q649" i="12"/>
  <c r="S649" i="12" s="1"/>
  <c r="R649" i="12" s="1"/>
  <c r="Q633" i="12"/>
  <c r="S633" i="12" s="1"/>
  <c r="R633" i="12" s="1"/>
  <c r="Q617" i="12"/>
  <c r="S617" i="12" s="1"/>
  <c r="R617" i="12" s="1"/>
  <c r="Q638" i="12"/>
  <c r="Q640" i="12" s="1"/>
  <c r="O640" i="12"/>
  <c r="X635" i="12"/>
  <c r="Z635" i="12" s="1"/>
  <c r="Y635" i="12" s="1"/>
  <c r="Q629" i="12"/>
  <c r="S629" i="12" s="1"/>
  <c r="R629" i="12" s="1"/>
  <c r="X643" i="12"/>
  <c r="Z643" i="12" s="1"/>
  <c r="Y643" i="12" s="1"/>
  <c r="Q636" i="12"/>
  <c r="S636" i="12" s="1"/>
  <c r="R636" i="12" s="1"/>
  <c r="Q628" i="12"/>
  <c r="S628" i="12" s="1"/>
  <c r="R628" i="12" s="1"/>
  <c r="Q616" i="12"/>
  <c r="O624" i="12"/>
  <c r="Q622" i="12"/>
  <c r="S622" i="12" s="1"/>
  <c r="R622" i="12" s="1"/>
  <c r="X637" i="12"/>
  <c r="Z637" i="12" s="1"/>
  <c r="Y637" i="12" s="1"/>
  <c r="X632" i="12"/>
  <c r="Z632" i="12" s="1"/>
  <c r="Y632" i="12" s="1"/>
  <c r="X608" i="12"/>
  <c r="V612" i="12"/>
  <c r="X639" i="12"/>
  <c r="Z639" i="12" s="1"/>
  <c r="Y639" i="12" s="1"/>
  <c r="X649" i="12"/>
  <c r="Z649" i="12" s="1"/>
  <c r="Y649" i="12" s="1"/>
  <c r="Q619" i="12"/>
  <c r="S619" i="12" s="1"/>
  <c r="R619" i="12" s="1"/>
  <c r="Q645" i="12"/>
  <c r="S645" i="12" s="1"/>
  <c r="R645" i="12" s="1"/>
  <c r="Q642" i="12"/>
  <c r="S642" i="12" s="1"/>
  <c r="R642" i="12" s="1"/>
  <c r="V615" i="12"/>
  <c r="X614" i="12"/>
  <c r="Z614" i="12" s="1"/>
  <c r="Y614" i="12" s="1"/>
  <c r="X627" i="12"/>
  <c r="Z627" i="12" s="1"/>
  <c r="Y627" i="12" s="1"/>
  <c r="Q621" i="12"/>
  <c r="S621" i="12" s="1"/>
  <c r="R621" i="12" s="1"/>
  <c r="Q643" i="12"/>
  <c r="S643" i="12" s="1"/>
  <c r="R643" i="12" s="1"/>
  <c r="X636" i="12"/>
  <c r="Z636" i="12" s="1"/>
  <c r="Y636" i="12" s="1"/>
  <c r="X616" i="12"/>
  <c r="V624" i="12"/>
  <c r="Q623" i="12"/>
  <c r="S623" i="12" s="1"/>
  <c r="R623" i="12" s="1"/>
  <c r="Q618" i="12"/>
  <c r="S618" i="12" s="1"/>
  <c r="R618" i="12" s="1"/>
  <c r="X611" i="12"/>
  <c r="Z611" i="12" s="1"/>
  <c r="Y611" i="12" s="1"/>
  <c r="Q606" i="12"/>
  <c r="S606" i="12" s="1"/>
  <c r="R606" i="12" s="1"/>
  <c r="Q627" i="12"/>
  <c r="S627" i="12" s="1"/>
  <c r="R627" i="12" s="1"/>
  <c r="Q648" i="12"/>
  <c r="S648" i="12" s="1"/>
  <c r="R648" i="12" s="1"/>
  <c r="Q605" i="12"/>
  <c r="S605" i="12" s="1"/>
  <c r="R605" i="12" s="1"/>
  <c r="V640" i="12"/>
  <c r="X638" i="12"/>
  <c r="Q635" i="12"/>
  <c r="S635" i="12" s="1"/>
  <c r="R635" i="12" s="1"/>
  <c r="Q611" i="12"/>
  <c r="S611" i="12" s="1"/>
  <c r="R611" i="12" s="1"/>
  <c r="Q634" i="12"/>
  <c r="S634" i="12" s="1"/>
  <c r="R634" i="12" s="1"/>
  <c r="Q613" i="12"/>
  <c r="O615" i="12"/>
  <c r="V646" i="12"/>
  <c r="X644" i="12"/>
  <c r="X646" i="12" s="1"/>
  <c r="Q647" i="12"/>
  <c r="S647" i="12" s="1"/>
  <c r="R647" i="12" s="1"/>
  <c r="Q631" i="12"/>
  <c r="S631" i="12" s="1"/>
  <c r="R631" i="12" s="1"/>
  <c r="Q641" i="12"/>
  <c r="S641" i="12" s="1"/>
  <c r="R641" i="12" s="1"/>
  <c r="Q625" i="12"/>
  <c r="S625" i="12" s="1"/>
  <c r="R625" i="12" s="1"/>
  <c r="Q609" i="12"/>
  <c r="S609" i="12" s="1"/>
  <c r="R609" i="12" s="1"/>
  <c r="Q626" i="12"/>
  <c r="S626" i="12" s="1"/>
  <c r="R626" i="12" s="1"/>
  <c r="Q610" i="12"/>
  <c r="S610" i="12" s="1"/>
  <c r="R610" i="12" s="1"/>
  <c r="X619" i="12"/>
  <c r="Z619" i="12" s="1"/>
  <c r="Y619" i="12" s="1"/>
  <c r="Q630" i="12"/>
  <c r="S630" i="12" s="1"/>
  <c r="R630" i="12" s="1"/>
  <c r="Q614" i="12"/>
  <c r="S614" i="12" s="1"/>
  <c r="R614" i="12" s="1"/>
  <c r="Q637" i="12"/>
  <c r="S637" i="12" s="1"/>
  <c r="R637" i="12" s="1"/>
  <c r="X613" i="12"/>
  <c r="O646" i="12"/>
  <c r="Q644" i="12"/>
  <c r="Q632" i="12"/>
  <c r="S632" i="12" s="1"/>
  <c r="R632" i="12" s="1"/>
  <c r="Q620" i="12"/>
  <c r="S620" i="12" s="1"/>
  <c r="R620" i="12" s="1"/>
  <c r="Q608" i="12"/>
  <c r="S608" i="12" s="1"/>
  <c r="O612" i="12"/>
  <c r="X615" i="12" l="1"/>
  <c r="X640" i="12"/>
  <c r="Q615" i="12"/>
  <c r="Z608" i="12"/>
  <c r="X612" i="12"/>
  <c r="S644" i="12"/>
  <c r="Q646" i="12"/>
  <c r="Z644" i="12"/>
  <c r="Q624" i="12"/>
  <c r="S638" i="12"/>
  <c r="R608" i="12"/>
  <c r="S612" i="12"/>
  <c r="Q612" i="12"/>
  <c r="Z616" i="12"/>
  <c r="X624" i="12"/>
  <c r="Z613" i="12"/>
  <c r="S613" i="12"/>
  <c r="Z638" i="12"/>
  <c r="S616" i="12"/>
  <c r="Z640" i="12" l="1"/>
  <c r="Y638" i="12"/>
  <c r="R638" i="12"/>
  <c r="S640" i="12"/>
  <c r="R613" i="12"/>
  <c r="S615" i="12"/>
  <c r="R616" i="12"/>
  <c r="S624" i="12"/>
  <c r="Y616" i="12"/>
  <c r="Z624" i="12"/>
  <c r="R644" i="12"/>
  <c r="S646" i="12"/>
  <c r="Y613" i="12"/>
  <c r="Z615" i="12"/>
  <c r="Y644" i="12"/>
  <c r="Z646" i="12"/>
  <c r="Y608" i="12"/>
  <c r="Z612" i="12"/>
  <c r="CS34" i="18" l="1"/>
  <c r="CS33" i="18"/>
  <c r="CS32" i="18"/>
  <c r="CS31" i="18"/>
  <c r="CS30" i="18"/>
  <c r="CS29" i="18"/>
  <c r="CS28" i="18"/>
  <c r="T20" i="18"/>
  <c r="N20" i="18"/>
  <c r="H20" i="18"/>
  <c r="DA18" i="18"/>
  <c r="CX18" i="18"/>
  <c r="CT18" i="18"/>
  <c r="CS18" i="18"/>
  <c r="CR18" i="18"/>
  <c r="DT18" i="18" s="1"/>
  <c r="DL18" i="18"/>
  <c r="BE18" i="18"/>
  <c r="DS18" i="18"/>
  <c r="DU18" i="18" s="1"/>
  <c r="AY18" i="18"/>
  <c r="AS18" i="18"/>
  <c r="DC18" i="18"/>
  <c r="AM18" i="18"/>
  <c r="AG18" i="18"/>
  <c r="CG18" i="18"/>
  <c r="AC18" i="18"/>
  <c r="AB18" i="18"/>
  <c r="AH18" i="18" s="1"/>
  <c r="V18" i="18"/>
  <c r="X18" i="18"/>
  <c r="P18" i="18"/>
  <c r="R18" i="18" s="1"/>
  <c r="J18" i="18"/>
  <c r="L18" i="18"/>
  <c r="DA17" i="18"/>
  <c r="CX17" i="18" s="1"/>
  <c r="CT17" i="18"/>
  <c r="CS17" i="18"/>
  <c r="CR17" i="18"/>
  <c r="BE17" i="18"/>
  <c r="DS17" i="18"/>
  <c r="AY17" i="18"/>
  <c r="AS17" i="18"/>
  <c r="DC17" i="18"/>
  <c r="AM17" i="18"/>
  <c r="AG17" i="18"/>
  <c r="CG17" i="18"/>
  <c r="AC17" i="18"/>
  <c r="AD17" i="18" s="1"/>
  <c r="AE17" i="18" s="1"/>
  <c r="AB17" i="18"/>
  <c r="AH17" i="18" s="1"/>
  <c r="V17" i="18"/>
  <c r="X17" i="18"/>
  <c r="P17" i="18"/>
  <c r="R17" i="18" s="1"/>
  <c r="J17" i="18"/>
  <c r="L17" i="18"/>
  <c r="DA16" i="18"/>
  <c r="CX16" i="18" s="1"/>
  <c r="CY16" i="18" s="1"/>
  <c r="CT16" i="18"/>
  <c r="CS16" i="18"/>
  <c r="CR16" i="18"/>
  <c r="BE16" i="18"/>
  <c r="AY16" i="18"/>
  <c r="DK16" i="18"/>
  <c r="AS16" i="18"/>
  <c r="AM16" i="18"/>
  <c r="AG16" i="18"/>
  <c r="BM16" i="18"/>
  <c r="AC16" i="18"/>
  <c r="AD16" i="18" s="1"/>
  <c r="AB16" i="18"/>
  <c r="AH16" i="18" s="1"/>
  <c r="V16" i="18"/>
  <c r="X16" i="18"/>
  <c r="P16" i="18"/>
  <c r="R16" i="18" s="1"/>
  <c r="J16" i="18"/>
  <c r="L16" i="18"/>
  <c r="DA15" i="18"/>
  <c r="CX15" i="18" s="1"/>
  <c r="CT15" i="18"/>
  <c r="CS15" i="18"/>
  <c r="CR15" i="18"/>
  <c r="DD15" i="18" s="1"/>
  <c r="BE15" i="18"/>
  <c r="AY15" i="18"/>
  <c r="BA15" i="18" s="1"/>
  <c r="BC15" i="18" s="1"/>
  <c r="AS15" i="18"/>
  <c r="AM15" i="18"/>
  <c r="AG15" i="18"/>
  <c r="CG15" i="18" s="1"/>
  <c r="BW15" i="18"/>
  <c r="AC15" i="18"/>
  <c r="AB15" i="18"/>
  <c r="AH15" i="18"/>
  <c r="AT15" i="18" s="1"/>
  <c r="BF15" i="18"/>
  <c r="V15" i="18"/>
  <c r="X15" i="18" s="1"/>
  <c r="P15" i="18"/>
  <c r="R15" i="18"/>
  <c r="J15" i="18"/>
  <c r="L15" i="18" s="1"/>
  <c r="DA14" i="18"/>
  <c r="CX14" i="18"/>
  <c r="CY14" i="18" s="1"/>
  <c r="CT14" i="18"/>
  <c r="CS14" i="18"/>
  <c r="CR14" i="18"/>
  <c r="BE14" i="18"/>
  <c r="DS14" i="18"/>
  <c r="AY14" i="18"/>
  <c r="AS14" i="18"/>
  <c r="AM14" i="18"/>
  <c r="AG14" i="18"/>
  <c r="AC14" i="18"/>
  <c r="AB14" i="18"/>
  <c r="AH14" i="18"/>
  <c r="BF14" i="18" s="1"/>
  <c r="V14" i="18"/>
  <c r="X14" i="18" s="1"/>
  <c r="P14" i="18"/>
  <c r="R14" i="18"/>
  <c r="J14" i="18"/>
  <c r="L14" i="18" s="1"/>
  <c r="DA13" i="18"/>
  <c r="CX13" i="18"/>
  <c r="CY13" i="18" s="1"/>
  <c r="CT13" i="18"/>
  <c r="CS13" i="18"/>
  <c r="CZ13" i="18"/>
  <c r="CR13" i="18"/>
  <c r="BE13" i="18"/>
  <c r="DS13" i="18"/>
  <c r="AY13" i="18"/>
  <c r="AS13" i="18"/>
  <c r="DC13" i="18"/>
  <c r="DE13" i="18" s="1"/>
  <c r="DG13" i="18" s="1"/>
  <c r="AM13" i="18"/>
  <c r="AG13" i="18"/>
  <c r="BM13" i="18"/>
  <c r="AC13" i="18"/>
  <c r="AD13" i="18" s="1"/>
  <c r="AE13" i="18" s="1"/>
  <c r="AB13" i="18"/>
  <c r="AH13" i="18" s="1"/>
  <c r="V13" i="18"/>
  <c r="X13" i="18"/>
  <c r="P13" i="18"/>
  <c r="R13" i="18" s="1"/>
  <c r="J13" i="18"/>
  <c r="L13" i="18"/>
  <c r="CR12" i="18"/>
  <c r="BE12" i="18"/>
  <c r="DS12" i="18"/>
  <c r="AY12" i="18"/>
  <c r="DK12" i="18" s="1"/>
  <c r="DM12" i="18" s="1"/>
  <c r="DO12" i="18" s="1"/>
  <c r="AS12" i="18"/>
  <c r="DC12" i="18"/>
  <c r="AM12" i="18"/>
  <c r="AG12" i="18"/>
  <c r="CG12" i="18"/>
  <c r="AC12" i="18"/>
  <c r="AD12" i="18" s="1"/>
  <c r="AE12" i="18" s="1"/>
  <c r="AB12" i="18"/>
  <c r="AH12" i="18" s="1"/>
  <c r="V12" i="18"/>
  <c r="X12" i="18"/>
  <c r="P12" i="18"/>
  <c r="R12" i="18" s="1"/>
  <c r="DQ12" i="18" s="1"/>
  <c r="J12" i="18"/>
  <c r="L12" i="18"/>
  <c r="DA11" i="18"/>
  <c r="CX11" i="18" s="1"/>
  <c r="CT11" i="18"/>
  <c r="CS11" i="18"/>
  <c r="CR11" i="18"/>
  <c r="BE11" i="18"/>
  <c r="DS11" i="18" s="1"/>
  <c r="AY11" i="18"/>
  <c r="AS11" i="18"/>
  <c r="DC11" i="18"/>
  <c r="AM11" i="18"/>
  <c r="AG11" i="18"/>
  <c r="AC11" i="18"/>
  <c r="AB11" i="18"/>
  <c r="AH11" i="18"/>
  <c r="V11" i="18"/>
  <c r="X11" i="18"/>
  <c r="P11" i="18"/>
  <c r="R11" i="18"/>
  <c r="J11" i="18"/>
  <c r="L11" i="18"/>
  <c r="DA10" i="18"/>
  <c r="CX10" i="18"/>
  <c r="CT10" i="18"/>
  <c r="CS10" i="18"/>
  <c r="CR10" i="18"/>
  <c r="DL10" i="18"/>
  <c r="BE10" i="18"/>
  <c r="AY10" i="18"/>
  <c r="DK10" i="18"/>
  <c r="DM10" i="18" s="1"/>
  <c r="DO10" i="18" s="1"/>
  <c r="AS10" i="18"/>
  <c r="AM10" i="18"/>
  <c r="AG10" i="18"/>
  <c r="CG10" i="18"/>
  <c r="AC10" i="18"/>
  <c r="AB10" i="18"/>
  <c r="AH10" i="18"/>
  <c r="V10" i="18"/>
  <c r="X10" i="18"/>
  <c r="P10" i="18"/>
  <c r="R10" i="18"/>
  <c r="Z10" i="18" s="1"/>
  <c r="J10" i="18"/>
  <c r="L10" i="18"/>
  <c r="DA9" i="18"/>
  <c r="CX9" i="18" s="1"/>
  <c r="CT9" i="18"/>
  <c r="CS9" i="18"/>
  <c r="CR9" i="18"/>
  <c r="BE9" i="18"/>
  <c r="DS9" i="18"/>
  <c r="AY9" i="18"/>
  <c r="DK9" i="18" s="1"/>
  <c r="AS9" i="18"/>
  <c r="DC9" i="18"/>
  <c r="DE9" i="18" s="1"/>
  <c r="DG9" i="18" s="1"/>
  <c r="AM9" i="18"/>
  <c r="AG9" i="18"/>
  <c r="CG9" i="18"/>
  <c r="AC9" i="18"/>
  <c r="AD9" i="18" s="1"/>
  <c r="AE9" i="18" s="1"/>
  <c r="AB9" i="18"/>
  <c r="AH9" i="18" s="1"/>
  <c r="V9" i="18"/>
  <c r="X9" i="18"/>
  <c r="P9" i="18"/>
  <c r="R9" i="18" s="1"/>
  <c r="J9" i="18"/>
  <c r="L9" i="18"/>
  <c r="CR8" i="18"/>
  <c r="BE8" i="18"/>
  <c r="BG8" i="18" s="1"/>
  <c r="BI8" i="18" s="1"/>
  <c r="AY8" i="18"/>
  <c r="DK8" i="18" s="1"/>
  <c r="AS8" i="18"/>
  <c r="AM8" i="18"/>
  <c r="AG8" i="18"/>
  <c r="CG8" i="18"/>
  <c r="AC8" i="18"/>
  <c r="AD8" i="18" s="1"/>
  <c r="AB8" i="18"/>
  <c r="AH8" i="18"/>
  <c r="AZ8" i="18"/>
  <c r="V8" i="18"/>
  <c r="X8" i="18" s="1"/>
  <c r="P8" i="18"/>
  <c r="R8" i="18"/>
  <c r="J8" i="18"/>
  <c r="L8" i="18" s="1"/>
  <c r="CR7" i="18"/>
  <c r="DD7" i="18"/>
  <c r="BE7" i="18"/>
  <c r="AY7" i="18"/>
  <c r="DK7" i="18"/>
  <c r="AS7" i="18"/>
  <c r="AM7" i="18"/>
  <c r="AG7" i="18"/>
  <c r="AC7" i="18"/>
  <c r="AB7" i="18"/>
  <c r="AH7" i="18"/>
  <c r="V7" i="18"/>
  <c r="X7" i="18"/>
  <c r="P7" i="18"/>
  <c r="R7" i="18"/>
  <c r="J7" i="18"/>
  <c r="L7" i="18"/>
  <c r="CR6" i="18"/>
  <c r="DT6" i="18" s="1"/>
  <c r="DL6" i="18"/>
  <c r="BE6" i="18"/>
  <c r="DS6" i="18"/>
  <c r="AY6" i="18"/>
  <c r="AS6" i="18"/>
  <c r="DC6" i="18" s="1"/>
  <c r="AM6" i="18"/>
  <c r="AG6" i="18"/>
  <c r="CG6" i="18" s="1"/>
  <c r="CI6" i="18" s="1"/>
  <c r="AC6" i="18"/>
  <c r="AB6" i="18"/>
  <c r="AH6" i="18" s="1"/>
  <c r="AT6" i="18" s="1"/>
  <c r="AU6" i="18" s="1"/>
  <c r="AW6" i="18" s="1"/>
  <c r="V6" i="18"/>
  <c r="X6" i="18"/>
  <c r="P6" i="18"/>
  <c r="J6" i="18"/>
  <c r="L6" i="18"/>
  <c r="CR5" i="18"/>
  <c r="BE5" i="18"/>
  <c r="DS5" i="18"/>
  <c r="AY5" i="18"/>
  <c r="AS5" i="18"/>
  <c r="DC5" i="18"/>
  <c r="AM5" i="18"/>
  <c r="AG5" i="18"/>
  <c r="CG5" i="18"/>
  <c r="CI5" i="18"/>
  <c r="CK5" i="18" s="1"/>
  <c r="CM5" i="18"/>
  <c r="AC5" i="18"/>
  <c r="AB5" i="18"/>
  <c r="AH5" i="18"/>
  <c r="V5" i="18"/>
  <c r="X5" i="18" s="1"/>
  <c r="P5" i="18"/>
  <c r="R5" i="18"/>
  <c r="J5" i="18"/>
  <c r="L5" i="18" s="1"/>
  <c r="CR4" i="18"/>
  <c r="DD4" i="18" s="1"/>
  <c r="DL4" i="18"/>
  <c r="BE4" i="18"/>
  <c r="DS4" i="18" s="1"/>
  <c r="AY4" i="18"/>
  <c r="DK4" i="18"/>
  <c r="DM4" i="18" s="1"/>
  <c r="DO4" i="18" s="1"/>
  <c r="AS4" i="18"/>
  <c r="AM4" i="18"/>
  <c r="AG4" i="18"/>
  <c r="BW4" i="18"/>
  <c r="BY4" i="18" s="1"/>
  <c r="CC4" i="18" s="1"/>
  <c r="AC4" i="18"/>
  <c r="AB4" i="18"/>
  <c r="AD4" i="18" s="1"/>
  <c r="AH4" i="18"/>
  <c r="V4" i="18"/>
  <c r="V20" i="18" s="1"/>
  <c r="X4" i="18"/>
  <c r="P4" i="18"/>
  <c r="R4" i="18" s="1"/>
  <c r="J4" i="18"/>
  <c r="L4" i="18"/>
  <c r="CR3" i="18"/>
  <c r="DT3" i="18" s="1"/>
  <c r="DU3" i="18" s="1"/>
  <c r="BE3" i="18"/>
  <c r="AY3" i="18"/>
  <c r="DK3" i="18"/>
  <c r="AS3" i="18"/>
  <c r="AM3" i="18"/>
  <c r="AG3" i="18"/>
  <c r="CG3" i="18"/>
  <c r="AC3" i="18"/>
  <c r="AB3" i="18"/>
  <c r="AH3" i="18"/>
  <c r="AT3" i="18"/>
  <c r="AU3" i="18" s="1"/>
  <c r="AW3" i="18" s="1"/>
  <c r="V3" i="18"/>
  <c r="P3" i="18"/>
  <c r="R3" i="18"/>
  <c r="J3" i="18"/>
  <c r="J20" i="18" s="1"/>
  <c r="DW18" i="18"/>
  <c r="DD13" i="18"/>
  <c r="AD3" i="18"/>
  <c r="AE3" i="18" s="1"/>
  <c r="DQ10" i="18"/>
  <c r="DL3" i="18"/>
  <c r="DT4" i="18"/>
  <c r="DD6" i="18"/>
  <c r="DD9" i="18"/>
  <c r="AD11" i="18"/>
  <c r="AE11" i="18" s="1"/>
  <c r="CZ14" i="18"/>
  <c r="CZ15" i="18"/>
  <c r="AD18" i="18"/>
  <c r="AE18" i="18" s="1"/>
  <c r="BW18" i="18"/>
  <c r="DU4" i="18"/>
  <c r="DW4" i="18" s="1"/>
  <c r="DX4" i="18" s="1"/>
  <c r="BW10" i="18"/>
  <c r="DD10" i="18"/>
  <c r="DD17" i="18"/>
  <c r="AT12" i="18"/>
  <c r="DL12" i="18"/>
  <c r="CG16" i="18"/>
  <c r="AE4" i="18"/>
  <c r="CG4" i="18"/>
  <c r="CI4" i="18" s="1"/>
  <c r="DT5" i="18"/>
  <c r="DU5" i="18"/>
  <c r="DW5" i="18" s="1"/>
  <c r="DT10" i="18"/>
  <c r="BM12" i="18"/>
  <c r="BO12" i="18"/>
  <c r="BW13" i="18"/>
  <c r="CZ16" i="18"/>
  <c r="BM17" i="18"/>
  <c r="BW17" i="18"/>
  <c r="BW5" i="18"/>
  <c r="BY5" i="18" s="1"/>
  <c r="BM4" i="18"/>
  <c r="BO4" i="18" s="1"/>
  <c r="AD5" i="18"/>
  <c r="AE5" i="18" s="1"/>
  <c r="BM9" i="18"/>
  <c r="BW9" i="18"/>
  <c r="AZ14" i="18"/>
  <c r="BA14" i="18" s="1"/>
  <c r="BC14" i="18" s="1"/>
  <c r="AT14" i="18"/>
  <c r="AU14" i="18" s="1"/>
  <c r="AW14" i="18" s="1"/>
  <c r="X3" i="18"/>
  <c r="BM6" i="18"/>
  <c r="BO6" i="18"/>
  <c r="BS6" i="18" s="1"/>
  <c r="BW6" i="18"/>
  <c r="BY6" i="18" s="1"/>
  <c r="DL7" i="18"/>
  <c r="DM7" i="18" s="1"/>
  <c r="DO7" i="18" s="1"/>
  <c r="DT7" i="18"/>
  <c r="DS8" i="18"/>
  <c r="CZ9" i="18"/>
  <c r="AI3" i="18"/>
  <c r="DC7" i="18"/>
  <c r="DE7" i="18"/>
  <c r="DG7" i="18" s="1"/>
  <c r="DI7" i="18" s="1"/>
  <c r="DC8" i="18"/>
  <c r="BF8" i="18"/>
  <c r="DL15" i="18"/>
  <c r="DT15" i="18"/>
  <c r="BF4" i="18"/>
  <c r="BG4" i="18" s="1"/>
  <c r="BI4" i="18" s="1"/>
  <c r="CB4" i="18"/>
  <c r="BM7" i="18"/>
  <c r="BO7" i="18" s="1"/>
  <c r="BS7" i="18" s="1"/>
  <c r="BR7" i="18" s="1"/>
  <c r="CG7" i="18"/>
  <c r="CI7" i="18"/>
  <c r="CM7" i="18" s="1"/>
  <c r="BW7" i="18"/>
  <c r="BY7" i="18" s="1"/>
  <c r="AI8" i="18"/>
  <c r="AN8" i="18" s="1"/>
  <c r="BW8" i="18"/>
  <c r="BM8" i="18"/>
  <c r="BO8" i="18" s="1"/>
  <c r="AT8" i="18"/>
  <c r="AU8" i="18"/>
  <c r="AW8" i="18"/>
  <c r="BF5" i="18"/>
  <c r="BG5" i="18"/>
  <c r="BI5" i="18" s="1"/>
  <c r="DX5" i="18" s="1"/>
  <c r="CL5" i="18"/>
  <c r="AT7" i="18"/>
  <c r="Z8" i="18"/>
  <c r="BA8" i="18"/>
  <c r="BC8" i="18" s="1"/>
  <c r="AZ10" i="18"/>
  <c r="BA10" i="18" s="1"/>
  <c r="BC10" i="18" s="1"/>
  <c r="DP10" i="18" s="1"/>
  <c r="DC14" i="18"/>
  <c r="AZ15" i="18"/>
  <c r="BF16" i="18"/>
  <c r="AT16" i="18"/>
  <c r="AI5" i="18"/>
  <c r="AD7" i="18"/>
  <c r="AE7" i="18" s="1"/>
  <c r="AE8" i="18"/>
  <c r="CG11" i="18"/>
  <c r="BW14" i="18"/>
  <c r="DK14" i="18"/>
  <c r="DT16" i="18"/>
  <c r="AI18" i="18"/>
  <c r="DD3" i="18"/>
  <c r="DE3" i="18" s="1"/>
  <c r="DG3" i="18" s="1"/>
  <c r="BM5" i="18"/>
  <c r="BO5" i="18" s="1"/>
  <c r="BM10" i="18"/>
  <c r="CY11" i="18"/>
  <c r="CZ11" i="18"/>
  <c r="DL14" i="18"/>
  <c r="DD14" i="18"/>
  <c r="DE14" i="18" s="1"/>
  <c r="DG14" i="18" s="1"/>
  <c r="DT14" i="18"/>
  <c r="BM15" i="18"/>
  <c r="DS15" i="18"/>
  <c r="BG15" i="18"/>
  <c r="BI15" i="18" s="1"/>
  <c r="BW3" i="18"/>
  <c r="BY3" i="18" s="1"/>
  <c r="CC3" i="18" s="1"/>
  <c r="DC3" i="18"/>
  <c r="DS3" i="18"/>
  <c r="DW3" i="18"/>
  <c r="DY3" i="18" s="1"/>
  <c r="AT13" i="18"/>
  <c r="AD14" i="18"/>
  <c r="AE14" i="18"/>
  <c r="DK15" i="18"/>
  <c r="DM15" i="18" s="1"/>
  <c r="DO15" i="18" s="1"/>
  <c r="BW12" i="18"/>
  <c r="CG13" i="18"/>
  <c r="AD15" i="18"/>
  <c r="AE15" i="18" s="1"/>
  <c r="AE16" i="18"/>
  <c r="BW16" i="18"/>
  <c r="DC16" i="18"/>
  <c r="BM18" i="18"/>
  <c r="DM14" i="18"/>
  <c r="DO14" i="18"/>
  <c r="DQ14" i="18"/>
  <c r="BQ8" i="18"/>
  <c r="BS8" i="18"/>
  <c r="CM6" i="18"/>
  <c r="CK6" i="18"/>
  <c r="CK7" i="18"/>
  <c r="BQ6" i="18"/>
  <c r="AK8" i="18"/>
  <c r="BQ7" i="18"/>
  <c r="DP14" i="18"/>
  <c r="CA3" i="18"/>
  <c r="V542" i="12" l="1"/>
  <c r="O454" i="12"/>
  <c r="O354" i="12"/>
  <c r="V315" i="12"/>
  <c r="V307" i="12"/>
  <c r="V247" i="12"/>
  <c r="V71" i="12"/>
  <c r="V310" i="12"/>
  <c r="V302" i="12"/>
  <c r="V278" i="12"/>
  <c r="X278" i="12" s="1"/>
  <c r="Z278" i="12" s="1"/>
  <c r="Y278" i="12" s="1"/>
  <c r="V202" i="12"/>
  <c r="V134" i="12"/>
  <c r="V110" i="12"/>
  <c r="V106" i="12"/>
  <c r="V50" i="12"/>
  <c r="X50" i="12" s="1"/>
  <c r="Z50" i="12" s="1"/>
  <c r="Y50" i="12" s="1"/>
  <c r="O15" i="12"/>
  <c r="V7" i="12"/>
  <c r="O550" i="12"/>
  <c r="O510" i="12"/>
  <c r="V486" i="12"/>
  <c r="V446" i="12"/>
  <c r="V430" i="12"/>
  <c r="X430" i="12" s="1"/>
  <c r="Z430" i="12" s="1"/>
  <c r="Y430" i="12" s="1"/>
  <c r="O350" i="12"/>
  <c r="V326" i="12"/>
  <c r="X326" i="12" s="1"/>
  <c r="Z326" i="12" s="1"/>
  <c r="Y326" i="12" s="1"/>
  <c r="V311" i="12"/>
  <c r="X311" i="12" s="1"/>
  <c r="Z311" i="12" s="1"/>
  <c r="Y311" i="12" s="1"/>
  <c r="V20" i="12"/>
  <c r="O16" i="12"/>
  <c r="V12" i="12"/>
  <c r="O5" i="12"/>
  <c r="O217" i="12"/>
  <c r="O165" i="12"/>
  <c r="V161" i="12"/>
  <c r="V149" i="12"/>
  <c r="O598" i="12"/>
  <c r="O518" i="12"/>
  <c r="O438" i="12"/>
  <c r="O382" i="12"/>
  <c r="O342" i="12"/>
  <c r="V318" i="12"/>
  <c r="V279" i="12"/>
  <c r="O107" i="12"/>
  <c r="O595" i="12"/>
  <c r="O587" i="12"/>
  <c r="V563" i="12"/>
  <c r="V515" i="12"/>
  <c r="V483" i="12"/>
  <c r="V443" i="12"/>
  <c r="O427" i="12"/>
  <c r="V411" i="12"/>
  <c r="O395" i="12"/>
  <c r="V363" i="12"/>
  <c r="V347" i="12"/>
  <c r="V331" i="12"/>
  <c r="V292" i="12"/>
  <c r="O220" i="12"/>
  <c r="O216" i="12"/>
  <c r="V212" i="12"/>
  <c r="X212" i="12" s="1"/>
  <c r="Z212" i="12" s="1"/>
  <c r="Y212" i="12" s="1"/>
  <c r="V140" i="12"/>
  <c r="X140" i="12" s="1"/>
  <c r="Z140" i="12" s="1"/>
  <c r="Y140" i="12" s="1"/>
  <c r="V342" i="12"/>
  <c r="X342" i="12" s="1"/>
  <c r="Z342" i="12" s="1"/>
  <c r="Y342" i="12" s="1"/>
  <c r="DH14" i="18"/>
  <c r="CA5" i="18"/>
  <c r="CC5" i="18"/>
  <c r="CK4" i="18"/>
  <c r="CM4" i="18"/>
  <c r="DK11" i="18"/>
  <c r="AY20" i="18"/>
  <c r="DE12" i="18"/>
  <c r="DG12" i="18" s="1"/>
  <c r="DI12" i="18" s="1"/>
  <c r="Z13" i="18"/>
  <c r="BR8" i="18"/>
  <c r="CS8" i="18"/>
  <c r="DA8" i="18"/>
  <c r="CX8" i="18" s="1"/>
  <c r="CT8" i="18"/>
  <c r="DC10" i="18"/>
  <c r="DE10" i="18" s="1"/>
  <c r="DG10" i="18" s="1"/>
  <c r="DI10" i="18" s="1"/>
  <c r="Z11" i="18"/>
  <c r="AT11" i="18"/>
  <c r="AU11" i="18" s="1"/>
  <c r="AW11" i="18" s="1"/>
  <c r="AZ11" i="18"/>
  <c r="BA11" i="18" s="1"/>
  <c r="BC11" i="18" s="1"/>
  <c r="BF11" i="18"/>
  <c r="BG11" i="18" s="1"/>
  <c r="BI11" i="18" s="1"/>
  <c r="AI11" i="18"/>
  <c r="CA7" i="18"/>
  <c r="CC7" i="18"/>
  <c r="BS5" i="18"/>
  <c r="BR5" i="18" s="1"/>
  <c r="BQ5" i="18"/>
  <c r="AK5" i="18"/>
  <c r="AN5" i="18"/>
  <c r="AN3" i="18"/>
  <c r="AK3" i="18"/>
  <c r="DE17" i="18"/>
  <c r="DG17" i="18" s="1"/>
  <c r="DI17" i="18" s="1"/>
  <c r="DY18" i="18"/>
  <c r="CC20" i="18"/>
  <c r="CL7" i="18"/>
  <c r="BQ4" i="18"/>
  <c r="BS4" i="18"/>
  <c r="BR4" i="18" s="1"/>
  <c r="DY4" i="18"/>
  <c r="X20" i="18"/>
  <c r="DC4" i="18"/>
  <c r="DE4" i="18" s="1"/>
  <c r="DG4" i="18" s="1"/>
  <c r="AS20" i="18"/>
  <c r="DK5" i="18"/>
  <c r="AT9" i="18"/>
  <c r="AU9" i="18" s="1"/>
  <c r="AW9" i="18" s="1"/>
  <c r="BF9" i="18"/>
  <c r="BG9" i="18" s="1"/>
  <c r="BI9" i="18" s="1"/>
  <c r="AI9" i="18"/>
  <c r="AZ9" i="18"/>
  <c r="BA9" i="18" s="1"/>
  <c r="BC9" i="18" s="1"/>
  <c r="DP9" i="18" s="1"/>
  <c r="DP15" i="18"/>
  <c r="DQ16" i="18"/>
  <c r="AU16" i="18"/>
  <c r="AW16" i="18" s="1"/>
  <c r="DD16" i="18"/>
  <c r="DE16" i="18" s="1"/>
  <c r="DG16" i="18" s="1"/>
  <c r="DI16" i="18" s="1"/>
  <c r="DL16" i="18"/>
  <c r="DM16" i="18" s="1"/>
  <c r="DO16" i="18" s="1"/>
  <c r="Z17" i="18"/>
  <c r="AO8" i="18"/>
  <c r="AP8" i="18"/>
  <c r="AN18" i="18"/>
  <c r="AK18" i="18"/>
  <c r="BQ12" i="18"/>
  <c r="BS12" i="18"/>
  <c r="CI3" i="18"/>
  <c r="DM3" i="18"/>
  <c r="DO3" i="18" s="1"/>
  <c r="Z4" i="18"/>
  <c r="DI4" i="18"/>
  <c r="DY5" i="18"/>
  <c r="DA5" i="18"/>
  <c r="BF6" i="18"/>
  <c r="BG6" i="18" s="1"/>
  <c r="BI6" i="18" s="1"/>
  <c r="AZ6" i="18"/>
  <c r="DE6" i="18"/>
  <c r="DG6" i="18" s="1"/>
  <c r="DH6" i="18" s="1"/>
  <c r="DQ7" i="18"/>
  <c r="Z7" i="18"/>
  <c r="AI7" i="18"/>
  <c r="AZ7" i="18"/>
  <c r="BA7" i="18" s="1"/>
  <c r="BC7" i="18" s="1"/>
  <c r="DP7" i="18" s="1"/>
  <c r="BF7" i="18"/>
  <c r="DS7" i="18"/>
  <c r="DU7" i="18" s="1"/>
  <c r="DW7" i="18" s="1"/>
  <c r="DY7" i="18" s="1"/>
  <c r="BE20" i="18"/>
  <c r="DQ8" i="18"/>
  <c r="BF10" i="18"/>
  <c r="AT10" i="18"/>
  <c r="AU10" i="18" s="1"/>
  <c r="AW10" i="18" s="1"/>
  <c r="AI10" i="18"/>
  <c r="CW10" i="18" s="1"/>
  <c r="CY10" i="18"/>
  <c r="CZ10" i="18"/>
  <c r="DL11" i="18"/>
  <c r="DT11" i="18"/>
  <c r="DD11" i="18"/>
  <c r="DE11" i="18" s="1"/>
  <c r="DG11" i="18" s="1"/>
  <c r="DI11" i="18" s="1"/>
  <c r="Z12" i="18"/>
  <c r="DI13" i="18"/>
  <c r="DK13" i="18"/>
  <c r="BM14" i="18"/>
  <c r="CG14" i="18"/>
  <c r="CG20" i="18" s="1"/>
  <c r="AI14" i="18"/>
  <c r="DU14" i="18"/>
  <c r="DW14" i="18" s="1"/>
  <c r="DY14" i="18" s="1"/>
  <c r="DQ15" i="18"/>
  <c r="DK17" i="18"/>
  <c r="DM17" i="18" s="1"/>
  <c r="DO17" i="18" s="1"/>
  <c r="DQ17" i="18" s="1"/>
  <c r="CZ17" i="18"/>
  <c r="CW17" i="18"/>
  <c r="CY17" i="18"/>
  <c r="AZ18" i="18"/>
  <c r="AT18" i="18"/>
  <c r="AU18" i="18" s="1"/>
  <c r="AW18" i="18" s="1"/>
  <c r="BF18" i="18"/>
  <c r="BG18" i="18" s="1"/>
  <c r="BI18" i="18" s="1"/>
  <c r="DX18" i="18" s="1"/>
  <c r="CB3" i="18"/>
  <c r="BY20" i="18"/>
  <c r="CW18" i="18"/>
  <c r="DH3" i="18"/>
  <c r="BK8" i="18"/>
  <c r="DU15" i="18"/>
  <c r="DW15" i="18" s="1"/>
  <c r="DY15" i="18" s="1"/>
  <c r="BG7" i="18"/>
  <c r="BI7" i="18" s="1"/>
  <c r="DX7" i="18" s="1"/>
  <c r="CA4" i="18"/>
  <c r="CC6" i="18"/>
  <c r="CS6" i="18" s="1"/>
  <c r="CA6" i="18"/>
  <c r="L3" i="18"/>
  <c r="Z5" i="18"/>
  <c r="Z15" i="18"/>
  <c r="R20" i="18"/>
  <c r="AZ3" i="18"/>
  <c r="BF3" i="18"/>
  <c r="BG3" i="18" s="1"/>
  <c r="AG20" i="18"/>
  <c r="BM3" i="18"/>
  <c r="BA3" i="18"/>
  <c r="AT4" i="18"/>
  <c r="AU4" i="18" s="1"/>
  <c r="AZ4" i="18"/>
  <c r="BA4" i="18" s="1"/>
  <c r="BC4" i="18" s="1"/>
  <c r="DP4" i="18" s="1"/>
  <c r="AI4" i="18"/>
  <c r="AT5" i="18"/>
  <c r="AU5" i="18" s="1"/>
  <c r="AW5" i="18" s="1"/>
  <c r="AZ5" i="18"/>
  <c r="BA5" i="18" s="1"/>
  <c r="BC5" i="18" s="1"/>
  <c r="R6" i="18"/>
  <c r="P20" i="18"/>
  <c r="AD6" i="18"/>
  <c r="AE6" i="18" s="1"/>
  <c r="BA6" i="18"/>
  <c r="BC6" i="18" s="1"/>
  <c r="DP6" i="18" s="1"/>
  <c r="DK6" i="18"/>
  <c r="DM6" i="18" s="1"/>
  <c r="DO6" i="18" s="1"/>
  <c r="AU7" i="18"/>
  <c r="AW7" i="18" s="1"/>
  <c r="DL8" i="18"/>
  <c r="DM8" i="18" s="1"/>
  <c r="DO8" i="18" s="1"/>
  <c r="DP8" i="18" s="1"/>
  <c r="DD8" i="18"/>
  <c r="DE8" i="18" s="1"/>
  <c r="DG8" i="18" s="1"/>
  <c r="DT8" i="18"/>
  <c r="DU8" i="18" s="1"/>
  <c r="DW8" i="18" s="1"/>
  <c r="DX8" i="18" s="1"/>
  <c r="DT9" i="18"/>
  <c r="DU9" i="18" s="1"/>
  <c r="DW9" i="18" s="1"/>
  <c r="DY9" i="18" s="1"/>
  <c r="DL9" i="18"/>
  <c r="DM9" i="18" s="1"/>
  <c r="DO9" i="18" s="1"/>
  <c r="DQ9" i="18" s="1"/>
  <c r="BG10" i="18"/>
  <c r="BI10" i="18" s="1"/>
  <c r="DS10" i="18"/>
  <c r="DU10" i="18" s="1"/>
  <c r="DW10" i="18" s="1"/>
  <c r="DY10" i="18" s="1"/>
  <c r="BM11" i="18"/>
  <c r="BW11" i="18"/>
  <c r="BW20" i="18" s="1"/>
  <c r="BF12" i="18"/>
  <c r="BG12" i="18" s="1"/>
  <c r="BI12" i="18" s="1"/>
  <c r="AI12" i="18"/>
  <c r="AZ12" i="18"/>
  <c r="BA12" i="18" s="1"/>
  <c r="BC12" i="18" s="1"/>
  <c r="DP12" i="18" s="1"/>
  <c r="AI13" i="18"/>
  <c r="CW13" i="18" s="1"/>
  <c r="AZ13" i="18"/>
  <c r="BA13" i="18" s="1"/>
  <c r="BC13" i="18" s="1"/>
  <c r="BF13" i="18"/>
  <c r="BG13" i="18" s="1"/>
  <c r="BI13" i="18" s="1"/>
  <c r="Z14" i="18"/>
  <c r="DI14" i="18"/>
  <c r="BG14" i="18"/>
  <c r="BI14" i="18" s="1"/>
  <c r="Z16" i="18"/>
  <c r="AZ17" i="18"/>
  <c r="BA17" i="18" s="1"/>
  <c r="BC17" i="18" s="1"/>
  <c r="DP17" i="18" s="1"/>
  <c r="BF17" i="18"/>
  <c r="BG17" i="18" s="1"/>
  <c r="BI17" i="18" s="1"/>
  <c r="AT17" i="18"/>
  <c r="AU17" i="18" s="1"/>
  <c r="AW17" i="18" s="1"/>
  <c r="AI17" i="18"/>
  <c r="CZ18" i="18"/>
  <c r="CY18" i="18"/>
  <c r="CU18" i="18"/>
  <c r="DA6" i="18"/>
  <c r="CT6" i="18"/>
  <c r="CX6" i="18"/>
  <c r="DQ4" i="18"/>
  <c r="DL5" i="18"/>
  <c r="DD5" i="18"/>
  <c r="DE5" i="18" s="1"/>
  <c r="DG5" i="18" s="1"/>
  <c r="DU6" i="18"/>
  <c r="DW6" i="18" s="1"/>
  <c r="DY6" i="18" s="1"/>
  <c r="DY8" i="18"/>
  <c r="Z9" i="18"/>
  <c r="DI9" i="18"/>
  <c r="CY9" i="18"/>
  <c r="AD10" i="18"/>
  <c r="AE10" i="18" s="1"/>
  <c r="DU11" i="18"/>
  <c r="DW11" i="18" s="1"/>
  <c r="DY11" i="18" s="1"/>
  <c r="AU12" i="18"/>
  <c r="AW12" i="18" s="1"/>
  <c r="DT12" i="18"/>
  <c r="DU12" i="18" s="1"/>
  <c r="DW12" i="18" s="1"/>
  <c r="DY12" i="18" s="1"/>
  <c r="DD12" i="18"/>
  <c r="AU13" i="18"/>
  <c r="AW13" i="18" s="1"/>
  <c r="DL13" i="18"/>
  <c r="DT13" i="18"/>
  <c r="DU13" i="18" s="1"/>
  <c r="DW13" i="18" s="1"/>
  <c r="DY13" i="18" s="1"/>
  <c r="AU15" i="18"/>
  <c r="AW15" i="18" s="1"/>
  <c r="DC15" i="18"/>
  <c r="DE15" i="18" s="1"/>
  <c r="DG15" i="18" s="1"/>
  <c r="DI15" i="18" s="1"/>
  <c r="CY15" i="18"/>
  <c r="AZ16" i="18"/>
  <c r="BA16" i="18" s="1"/>
  <c r="BC16" i="18" s="1"/>
  <c r="DP16" i="18" s="1"/>
  <c r="AI16" i="18"/>
  <c r="BG16" i="18"/>
  <c r="BI16" i="18" s="1"/>
  <c r="DS16" i="18"/>
  <c r="DU16" i="18" s="1"/>
  <c r="DW16" i="18" s="1"/>
  <c r="DY16" i="18" s="1"/>
  <c r="DL17" i="18"/>
  <c r="DT17" i="18"/>
  <c r="DU17" i="18" s="1"/>
  <c r="DW17" i="18" s="1"/>
  <c r="DY17" i="18" s="1"/>
  <c r="Z18" i="18"/>
  <c r="DK18" i="18"/>
  <c r="DM18" i="18" s="1"/>
  <c r="DO18" i="18" s="1"/>
  <c r="DQ18" i="18" s="1"/>
  <c r="BA18" i="18"/>
  <c r="BC18" i="18" s="1"/>
  <c r="AG21" i="18"/>
  <c r="AG22" i="18" s="1"/>
  <c r="AI15" i="18"/>
  <c r="AI6" i="18"/>
  <c r="DD18" i="18"/>
  <c r="DE18" i="18" s="1"/>
  <c r="DG18" i="18" s="1"/>
  <c r="DI18" i="18" s="1"/>
  <c r="O542" i="12" l="1"/>
  <c r="O161" i="12"/>
  <c r="Q161" i="12" s="1"/>
  <c r="V510" i="12"/>
  <c r="X510" i="12" s="1"/>
  <c r="Z510" i="12" s="1"/>
  <c r="Y510" i="12" s="1"/>
  <c r="O279" i="12"/>
  <c r="Q279" i="12" s="1"/>
  <c r="S279" i="12" s="1"/>
  <c r="R279" i="12" s="1"/>
  <c r="V5" i="12"/>
  <c r="X5" i="12" s="1"/>
  <c r="Z5" i="12" s="1"/>
  <c r="Y5" i="12" s="1"/>
  <c r="O110" i="12"/>
  <c r="Q110" i="12" s="1"/>
  <c r="S110" i="12" s="1"/>
  <c r="R110" i="12" s="1"/>
  <c r="V16" i="12"/>
  <c r="X16" i="12" s="1"/>
  <c r="Z16" i="12" s="1"/>
  <c r="Y16" i="12" s="1"/>
  <c r="O134" i="12"/>
  <c r="Q134" i="12" s="1"/>
  <c r="S134" i="12" s="1"/>
  <c r="R134" i="12" s="1"/>
  <c r="O347" i="12"/>
  <c r="Q347" i="12" s="1"/>
  <c r="S347" i="12" s="1"/>
  <c r="R347" i="12" s="1"/>
  <c r="V217" i="12"/>
  <c r="X217" i="12" s="1"/>
  <c r="Z217" i="12" s="1"/>
  <c r="Y217" i="12" s="1"/>
  <c r="O411" i="12"/>
  <c r="Q411" i="12" s="1"/>
  <c r="S411" i="12" s="1"/>
  <c r="R411" i="12" s="1"/>
  <c r="O315" i="12"/>
  <c r="Q315" i="12" s="1"/>
  <c r="S315" i="12" s="1"/>
  <c r="R315" i="12" s="1"/>
  <c r="V550" i="12"/>
  <c r="V427" i="12"/>
  <c r="X427" i="12" s="1"/>
  <c r="Z427" i="12" s="1"/>
  <c r="Y427" i="12" s="1"/>
  <c r="V165" i="12"/>
  <c r="X165" i="12" s="1"/>
  <c r="Z165" i="12" s="1"/>
  <c r="Y165" i="12" s="1"/>
  <c r="O7" i="12"/>
  <c r="Q7" i="12" s="1"/>
  <c r="S7" i="12" s="1"/>
  <c r="R7" i="12" s="1"/>
  <c r="V220" i="12"/>
  <c r="X220" i="12" s="1"/>
  <c r="Z220" i="12" s="1"/>
  <c r="Y220" i="12" s="1"/>
  <c r="O140" i="12"/>
  <c r="Q140" i="12" s="1"/>
  <c r="S140" i="12" s="1"/>
  <c r="R140" i="12" s="1"/>
  <c r="O20" i="12"/>
  <c r="Q20" i="12" s="1"/>
  <c r="S20" i="12" s="1"/>
  <c r="R20" i="12" s="1"/>
  <c r="O486" i="12"/>
  <c r="Q486" i="12" s="1"/>
  <c r="S486" i="12" s="1"/>
  <c r="R486" i="12" s="1"/>
  <c r="V350" i="12"/>
  <c r="X350" i="12" s="1"/>
  <c r="Z350" i="12" s="1"/>
  <c r="Y350" i="12" s="1"/>
  <c r="V395" i="12"/>
  <c r="X395" i="12" s="1"/>
  <c r="Z395" i="12" s="1"/>
  <c r="Y395" i="12" s="1"/>
  <c r="V598" i="12"/>
  <c r="X598" i="12" s="1"/>
  <c r="V196" i="12"/>
  <c r="X196" i="12" s="1"/>
  <c r="O196" i="12"/>
  <c r="Q196" i="12" s="1"/>
  <c r="S196" i="12" s="1"/>
  <c r="V250" i="12"/>
  <c r="X250" i="12" s="1"/>
  <c r="Z250" i="12" s="1"/>
  <c r="Y250" i="12" s="1"/>
  <c r="O250" i="12"/>
  <c r="Q250" i="12" s="1"/>
  <c r="S250" i="12" s="1"/>
  <c r="R250" i="12" s="1"/>
  <c r="V107" i="12"/>
  <c r="X107" i="12" s="1"/>
  <c r="Z107" i="12" s="1"/>
  <c r="Y107" i="12" s="1"/>
  <c r="O12" i="12"/>
  <c r="Q12" i="12" s="1"/>
  <c r="S12" i="12" s="1"/>
  <c r="R12" i="12" s="1"/>
  <c r="V232" i="12"/>
  <c r="X232" i="12" s="1"/>
  <c r="O232" i="12"/>
  <c r="Q232" i="12" s="1"/>
  <c r="V379" i="12"/>
  <c r="X379" i="12" s="1"/>
  <c r="Z379" i="12" s="1"/>
  <c r="Y379" i="12" s="1"/>
  <c r="O379" i="12"/>
  <c r="Q379" i="12" s="1"/>
  <c r="S379" i="12" s="1"/>
  <c r="R379" i="12" s="1"/>
  <c r="V213" i="12"/>
  <c r="X213" i="12" s="1"/>
  <c r="Z213" i="12" s="1"/>
  <c r="Y213" i="12" s="1"/>
  <c r="O213" i="12"/>
  <c r="Q213" i="12" s="1"/>
  <c r="S213" i="12" s="1"/>
  <c r="R213" i="12" s="1"/>
  <c r="V233" i="12"/>
  <c r="X233" i="12" s="1"/>
  <c r="Z233" i="12" s="1"/>
  <c r="Y233" i="12" s="1"/>
  <c r="O233" i="12"/>
  <c r="Q233" i="12" s="1"/>
  <c r="S233" i="12" s="1"/>
  <c r="R233" i="12" s="1"/>
  <c r="V390" i="12"/>
  <c r="X390" i="12" s="1"/>
  <c r="Z390" i="12" s="1"/>
  <c r="Y390" i="12" s="1"/>
  <c r="O390" i="12"/>
  <c r="Q390" i="12" s="1"/>
  <c r="S390" i="12" s="1"/>
  <c r="R390" i="12" s="1"/>
  <c r="V587" i="12"/>
  <c r="X587" i="12" s="1"/>
  <c r="V454" i="12"/>
  <c r="X454" i="12" s="1"/>
  <c r="Z454" i="12" s="1"/>
  <c r="Y454" i="12" s="1"/>
  <c r="V462" i="12"/>
  <c r="X462" i="12" s="1"/>
  <c r="Z462" i="12" s="1"/>
  <c r="Y462" i="12" s="1"/>
  <c r="O462" i="12"/>
  <c r="Q462" i="12" s="1"/>
  <c r="S462" i="12" s="1"/>
  <c r="R462" i="12" s="1"/>
  <c r="V103" i="12"/>
  <c r="X103" i="12" s="1"/>
  <c r="Z103" i="12" s="1"/>
  <c r="Y103" i="12" s="1"/>
  <c r="O103" i="12"/>
  <c r="Q103" i="12" s="1"/>
  <c r="S103" i="12" s="1"/>
  <c r="R103" i="12" s="1"/>
  <c r="V102" i="12"/>
  <c r="X102" i="12" s="1"/>
  <c r="Z102" i="12" s="1"/>
  <c r="Y102" i="12" s="1"/>
  <c r="O102" i="12"/>
  <c r="Q102" i="12" s="1"/>
  <c r="S102" i="12" s="1"/>
  <c r="R102" i="12" s="1"/>
  <c r="O430" i="12"/>
  <c r="Q430" i="12" s="1"/>
  <c r="S430" i="12" s="1"/>
  <c r="R430" i="12" s="1"/>
  <c r="O563" i="12"/>
  <c r="Q563" i="12" s="1"/>
  <c r="S563" i="12" s="1"/>
  <c r="R563" i="12" s="1"/>
  <c r="V15" i="12"/>
  <c r="X15" i="12" s="1"/>
  <c r="Z15" i="12" s="1"/>
  <c r="Y15" i="12" s="1"/>
  <c r="V382" i="12"/>
  <c r="X382" i="12" s="1"/>
  <c r="Z382" i="12" s="1"/>
  <c r="Y382" i="12" s="1"/>
  <c r="O202" i="12"/>
  <c r="Q202" i="12" s="1"/>
  <c r="S202" i="12" s="1"/>
  <c r="R202" i="12" s="1"/>
  <c r="O71" i="12"/>
  <c r="Q71" i="12" s="1"/>
  <c r="S71" i="12" s="1"/>
  <c r="R71" i="12" s="1"/>
  <c r="O326" i="12"/>
  <c r="Q326" i="12" s="1"/>
  <c r="S326" i="12" s="1"/>
  <c r="R326" i="12" s="1"/>
  <c r="V354" i="12"/>
  <c r="X354" i="12" s="1"/>
  <c r="Z354" i="12" s="1"/>
  <c r="Y354" i="12" s="1"/>
  <c r="O311" i="12"/>
  <c r="Q311" i="12" s="1"/>
  <c r="S311" i="12" s="1"/>
  <c r="R311" i="12" s="1"/>
  <c r="O212" i="12"/>
  <c r="Q212" i="12" s="1"/>
  <c r="S212" i="12" s="1"/>
  <c r="R212" i="12" s="1"/>
  <c r="O331" i="12"/>
  <c r="Q331" i="12" s="1"/>
  <c r="S331" i="12" s="1"/>
  <c r="R331" i="12" s="1"/>
  <c r="O302" i="12"/>
  <c r="Q302" i="12" s="1"/>
  <c r="S302" i="12" s="1"/>
  <c r="R302" i="12" s="1"/>
  <c r="O363" i="12"/>
  <c r="Q363" i="12" s="1"/>
  <c r="S363" i="12" s="1"/>
  <c r="R363" i="12" s="1"/>
  <c r="O443" i="12"/>
  <c r="Q443" i="12" s="1"/>
  <c r="O50" i="12"/>
  <c r="Q50" i="12" s="1"/>
  <c r="S50" i="12" s="1"/>
  <c r="R50" i="12" s="1"/>
  <c r="O310" i="12"/>
  <c r="Q310" i="12" s="1"/>
  <c r="O106" i="12"/>
  <c r="Q106" i="12" s="1"/>
  <c r="O446" i="12"/>
  <c r="Q446" i="12" s="1"/>
  <c r="O483" i="12"/>
  <c r="Q483" i="12" s="1"/>
  <c r="S483" i="12" s="1"/>
  <c r="R483" i="12" s="1"/>
  <c r="O278" i="12"/>
  <c r="Q278" i="12" s="1"/>
  <c r="S278" i="12" s="1"/>
  <c r="R278" i="12" s="1"/>
  <c r="O307" i="12"/>
  <c r="Q307" i="12" s="1"/>
  <c r="S307" i="12" s="1"/>
  <c r="R307" i="12" s="1"/>
  <c r="V518" i="12"/>
  <c r="X518" i="12" s="1"/>
  <c r="Z518" i="12" s="1"/>
  <c r="Y518" i="12" s="1"/>
  <c r="O515" i="12"/>
  <c r="Q515" i="12" s="1"/>
  <c r="S515" i="12" s="1"/>
  <c r="R515" i="12" s="1"/>
  <c r="V438" i="12"/>
  <c r="X438" i="12" s="1"/>
  <c r="Z438" i="12" s="1"/>
  <c r="Y438" i="12" s="1"/>
  <c r="V358" i="12"/>
  <c r="X358" i="12" s="1"/>
  <c r="Z358" i="12" s="1"/>
  <c r="Y358" i="12" s="1"/>
  <c r="O358" i="12"/>
  <c r="Q358" i="12" s="1"/>
  <c r="S358" i="12" s="1"/>
  <c r="R358" i="12" s="1"/>
  <c r="V216" i="12"/>
  <c r="X216" i="12" s="1"/>
  <c r="Z216" i="12" s="1"/>
  <c r="Y216" i="12" s="1"/>
  <c r="O292" i="12"/>
  <c r="Q292" i="12" s="1"/>
  <c r="S292" i="12" s="1"/>
  <c r="R292" i="12" s="1"/>
  <c r="V272" i="12"/>
  <c r="X272" i="12" s="1"/>
  <c r="Z272" i="12" s="1"/>
  <c r="Y272" i="12" s="1"/>
  <c r="O272" i="12"/>
  <c r="Q272" i="12" s="1"/>
  <c r="S272" i="12" s="1"/>
  <c r="R272" i="12" s="1"/>
  <c r="V467" i="12"/>
  <c r="X467" i="12" s="1"/>
  <c r="Z467" i="12" s="1"/>
  <c r="Y467" i="12" s="1"/>
  <c r="O467" i="12"/>
  <c r="Q467" i="12" s="1"/>
  <c r="S467" i="12" s="1"/>
  <c r="R467" i="12" s="1"/>
  <c r="O499" i="12"/>
  <c r="Q499" i="12" s="1"/>
  <c r="S499" i="12" s="1"/>
  <c r="R499" i="12" s="1"/>
  <c r="V499" i="12"/>
  <c r="X499" i="12" s="1"/>
  <c r="Z499" i="12" s="1"/>
  <c r="Y499" i="12" s="1"/>
  <c r="V531" i="12"/>
  <c r="X531" i="12" s="1"/>
  <c r="Z531" i="12" s="1"/>
  <c r="Y531" i="12" s="1"/>
  <c r="O531" i="12"/>
  <c r="Q531" i="12" s="1"/>
  <c r="S531" i="12" s="1"/>
  <c r="R531" i="12" s="1"/>
  <c r="V70" i="12"/>
  <c r="X70" i="12" s="1"/>
  <c r="Z70" i="12" s="1"/>
  <c r="Y70" i="12" s="1"/>
  <c r="O70" i="12"/>
  <c r="V51" i="12"/>
  <c r="X51" i="12" s="1"/>
  <c r="Z51" i="12" s="1"/>
  <c r="Y51" i="12" s="1"/>
  <c r="O51" i="12"/>
  <c r="Q51" i="12" s="1"/>
  <c r="S51" i="12" s="1"/>
  <c r="R51" i="12" s="1"/>
  <c r="V135" i="12"/>
  <c r="X135" i="12" s="1"/>
  <c r="Z135" i="12" s="1"/>
  <c r="Y135" i="12" s="1"/>
  <c r="O135" i="12"/>
  <c r="Q135" i="12" s="1"/>
  <c r="S135" i="12" s="1"/>
  <c r="R135" i="12" s="1"/>
  <c r="O149" i="12"/>
  <c r="Q149" i="12" s="1"/>
  <c r="S149" i="12" s="1"/>
  <c r="R149" i="12" s="1"/>
  <c r="O318" i="12"/>
  <c r="Q318" i="12" s="1"/>
  <c r="S318" i="12" s="1"/>
  <c r="R318" i="12" s="1"/>
  <c r="O229" i="12"/>
  <c r="Q229" i="12" s="1"/>
  <c r="S229" i="12" s="1"/>
  <c r="R229" i="12" s="1"/>
  <c r="V229" i="12"/>
  <c r="X229" i="12" s="1"/>
  <c r="Z229" i="12" s="1"/>
  <c r="Y229" i="12" s="1"/>
  <c r="V184" i="12"/>
  <c r="X184" i="12" s="1"/>
  <c r="Z184" i="12" s="1"/>
  <c r="Y184" i="12" s="1"/>
  <c r="O184" i="12"/>
  <c r="Q184" i="12" s="1"/>
  <c r="S184" i="12" s="1"/>
  <c r="R184" i="12" s="1"/>
  <c r="O247" i="12"/>
  <c r="Q247" i="12" s="1"/>
  <c r="S247" i="12" s="1"/>
  <c r="R247" i="12" s="1"/>
  <c r="V595" i="12"/>
  <c r="X595" i="12" s="1"/>
  <c r="V72" i="12"/>
  <c r="X72" i="12" s="1"/>
  <c r="Z72" i="12" s="1"/>
  <c r="Y72" i="12" s="1"/>
  <c r="O72" i="12"/>
  <c r="Q72" i="12" s="1"/>
  <c r="S72" i="12" s="1"/>
  <c r="R72" i="12" s="1"/>
  <c r="V538" i="12"/>
  <c r="X538" i="12" s="1"/>
  <c r="Z538" i="12" s="1"/>
  <c r="Y538" i="12" s="1"/>
  <c r="O538" i="12"/>
  <c r="Q538" i="12" s="1"/>
  <c r="S538" i="12" s="1"/>
  <c r="R538" i="12" s="1"/>
  <c r="Q510" i="12"/>
  <c r="S510" i="12" s="1"/>
  <c r="R510" i="12" s="1"/>
  <c r="Q15" i="12"/>
  <c r="S15" i="12" s="1"/>
  <c r="R15" i="12" s="1"/>
  <c r="Q107" i="12"/>
  <c r="S107" i="12" s="1"/>
  <c r="R107" i="12" s="1"/>
  <c r="Q427" i="12"/>
  <c r="S427" i="12" s="1"/>
  <c r="R427" i="12" s="1"/>
  <c r="Q382" i="12"/>
  <c r="S382" i="12" s="1"/>
  <c r="R382" i="12" s="1"/>
  <c r="Q217" i="12"/>
  <c r="S217" i="12" s="1"/>
  <c r="R217" i="12" s="1"/>
  <c r="Q350" i="12"/>
  <c r="S350" i="12" s="1"/>
  <c r="R350" i="12" s="1"/>
  <c r="Q542" i="12"/>
  <c r="S542" i="12" s="1"/>
  <c r="R542" i="12" s="1"/>
  <c r="Q354" i="12"/>
  <c r="S354" i="12" s="1"/>
  <c r="R354" i="12" s="1"/>
  <c r="Q550" i="12"/>
  <c r="S550" i="12" s="1"/>
  <c r="R550" i="12" s="1"/>
  <c r="Q5" i="12"/>
  <c r="S5" i="12" s="1"/>
  <c r="R5" i="12" s="1"/>
  <c r="Q220" i="12"/>
  <c r="S220" i="12" s="1"/>
  <c r="R220" i="12" s="1"/>
  <c r="Q395" i="12"/>
  <c r="S395" i="12" s="1"/>
  <c r="R395" i="12" s="1"/>
  <c r="Q342" i="12"/>
  <c r="S342" i="12" s="1"/>
  <c r="R342" i="12" s="1"/>
  <c r="Q454" i="12"/>
  <c r="S454" i="12" s="1"/>
  <c r="R454" i="12" s="1"/>
  <c r="Q165" i="12"/>
  <c r="S165" i="12" s="1"/>
  <c r="R165" i="12" s="1"/>
  <c r="Q16" i="12"/>
  <c r="S16" i="12" s="1"/>
  <c r="R16" i="12" s="1"/>
  <c r="Q216" i="12"/>
  <c r="S216" i="12" s="1"/>
  <c r="R216" i="12" s="1"/>
  <c r="Q438" i="12"/>
  <c r="S438" i="12" s="1"/>
  <c r="R438" i="12" s="1"/>
  <c r="Q587" i="12"/>
  <c r="Q598" i="12"/>
  <c r="S598" i="12" s="1"/>
  <c r="X161" i="12"/>
  <c r="X310" i="12"/>
  <c r="Q595" i="12"/>
  <c r="V24" i="12"/>
  <c r="O24" i="12"/>
  <c r="V83" i="12"/>
  <c r="O83" i="12"/>
  <c r="V177" i="12"/>
  <c r="O177" i="12"/>
  <c r="V21" i="12"/>
  <c r="X21" i="12" s="1"/>
  <c r="Z21" i="12" s="1"/>
  <c r="Y21" i="12" s="1"/>
  <c r="O21" i="12"/>
  <c r="V44" i="12"/>
  <c r="O44" i="12"/>
  <c r="V104" i="12"/>
  <c r="O104" i="12"/>
  <c r="V148" i="12"/>
  <c r="O148" i="12"/>
  <c r="V219" i="12"/>
  <c r="O219" i="12"/>
  <c r="V259" i="12"/>
  <c r="O259" i="12"/>
  <c r="V303" i="12"/>
  <c r="O303" i="12"/>
  <c r="V34" i="12"/>
  <c r="X34" i="12" s="1"/>
  <c r="Z34" i="12" s="1"/>
  <c r="Y34" i="12" s="1"/>
  <c r="O34" i="12"/>
  <c r="O125" i="12"/>
  <c r="V125" i="12"/>
  <c r="V465" i="12"/>
  <c r="O465" i="12"/>
  <c r="V39" i="12"/>
  <c r="X39" i="12" s="1"/>
  <c r="Z39" i="12" s="1"/>
  <c r="Y39" i="12" s="1"/>
  <c r="O39" i="12"/>
  <c r="V46" i="12"/>
  <c r="O46" i="12"/>
  <c r="V58" i="12"/>
  <c r="O58" i="12"/>
  <c r="V200" i="12"/>
  <c r="X200" i="12" s="1"/>
  <c r="Z200" i="12" s="1"/>
  <c r="Y200" i="12" s="1"/>
  <c r="O200" i="12"/>
  <c r="V228" i="12"/>
  <c r="X228" i="12" s="1"/>
  <c r="Z228" i="12" s="1"/>
  <c r="Y228" i="12" s="1"/>
  <c r="O228" i="12"/>
  <c r="V244" i="12"/>
  <c r="O244" i="12"/>
  <c r="O268" i="12"/>
  <c r="V268" i="12"/>
  <c r="V280" i="12"/>
  <c r="O280" i="12"/>
  <c r="V288" i="12"/>
  <c r="O288" i="12"/>
  <c r="V304" i="12"/>
  <c r="O304" i="12"/>
  <c r="O352" i="12"/>
  <c r="V352" i="12"/>
  <c r="O368" i="12"/>
  <c r="Q368" i="12" s="1"/>
  <c r="S368" i="12" s="1"/>
  <c r="R368" i="12" s="1"/>
  <c r="V368" i="12"/>
  <c r="V396" i="12"/>
  <c r="O396" i="12"/>
  <c r="V404" i="12"/>
  <c r="O404" i="12"/>
  <c r="V432" i="12"/>
  <c r="O432" i="12"/>
  <c r="O448" i="12"/>
  <c r="V448" i="12"/>
  <c r="X448" i="12" s="1"/>
  <c r="Z448" i="12" s="1"/>
  <c r="Y448" i="12" s="1"/>
  <c r="V520" i="12"/>
  <c r="X520" i="12" s="1"/>
  <c r="Z520" i="12" s="1"/>
  <c r="Y520" i="12" s="1"/>
  <c r="O520" i="12"/>
  <c r="V540" i="12"/>
  <c r="O540" i="12"/>
  <c r="V548" i="12"/>
  <c r="O548" i="12"/>
  <c r="V560" i="12"/>
  <c r="O560" i="12"/>
  <c r="V568" i="12"/>
  <c r="O568" i="12"/>
  <c r="V119" i="12"/>
  <c r="O119" i="12"/>
  <c r="V156" i="12"/>
  <c r="X156" i="12" s="1"/>
  <c r="Z156" i="12" s="1"/>
  <c r="Y156" i="12" s="1"/>
  <c r="O156" i="12"/>
  <c r="V296" i="12"/>
  <c r="O296" i="12"/>
  <c r="V369" i="12"/>
  <c r="O369" i="12"/>
  <c r="V456" i="12"/>
  <c r="X456" i="12" s="1"/>
  <c r="Z456" i="12" s="1"/>
  <c r="Y456" i="12" s="1"/>
  <c r="O456" i="12"/>
  <c r="V585" i="12"/>
  <c r="O585" i="12"/>
  <c r="V59" i="12"/>
  <c r="O59" i="12"/>
  <c r="V123" i="12"/>
  <c r="O123" i="12"/>
  <c r="V367" i="12"/>
  <c r="O367" i="12"/>
  <c r="V391" i="12"/>
  <c r="O391" i="12"/>
  <c r="V407" i="12"/>
  <c r="O407" i="12"/>
  <c r="V431" i="12"/>
  <c r="O431" i="12"/>
  <c r="V523" i="12"/>
  <c r="O523" i="12"/>
  <c r="V535" i="12"/>
  <c r="O535" i="12"/>
  <c r="V559" i="12"/>
  <c r="O559" i="12"/>
  <c r="V575" i="12"/>
  <c r="O575" i="12"/>
  <c r="V591" i="12"/>
  <c r="O591" i="12"/>
  <c r="V17" i="12"/>
  <c r="O17" i="12"/>
  <c r="V25" i="12"/>
  <c r="O25" i="12"/>
  <c r="V33" i="12"/>
  <c r="X33" i="12" s="1"/>
  <c r="Z33" i="12" s="1"/>
  <c r="Y33" i="12" s="1"/>
  <c r="O33" i="12"/>
  <c r="V48" i="12"/>
  <c r="O48" i="12"/>
  <c r="V76" i="12"/>
  <c r="O76" i="12"/>
  <c r="V84" i="12"/>
  <c r="O84" i="12"/>
  <c r="O92" i="12"/>
  <c r="V92" i="12"/>
  <c r="V116" i="12"/>
  <c r="X116" i="12" s="1"/>
  <c r="Z116" i="12" s="1"/>
  <c r="Y116" i="12" s="1"/>
  <c r="O116" i="12"/>
  <c r="V132" i="12"/>
  <c r="O132" i="12"/>
  <c r="V167" i="12"/>
  <c r="O167" i="12"/>
  <c r="V207" i="12"/>
  <c r="O207" i="12"/>
  <c r="V223" i="12"/>
  <c r="O223" i="12"/>
  <c r="V251" i="12"/>
  <c r="O251" i="12"/>
  <c r="V275" i="12"/>
  <c r="O275" i="12"/>
  <c r="V287" i="12"/>
  <c r="O287" i="12"/>
  <c r="V306" i="12"/>
  <c r="O306" i="12"/>
  <c r="V10" i="12"/>
  <c r="O10" i="12"/>
  <c r="V18" i="12"/>
  <c r="O18" i="12"/>
  <c r="O45" i="12"/>
  <c r="V45" i="12"/>
  <c r="X45" i="12" s="1"/>
  <c r="Z45" i="12" s="1"/>
  <c r="Y45" i="12" s="1"/>
  <c r="V61" i="12"/>
  <c r="X61" i="12" s="1"/>
  <c r="Z61" i="12" s="1"/>
  <c r="Y61" i="12" s="1"/>
  <c r="O61" i="12"/>
  <c r="V69" i="12"/>
  <c r="X69" i="12" s="1"/>
  <c r="Z69" i="12" s="1"/>
  <c r="Y69" i="12" s="1"/>
  <c r="O69" i="12"/>
  <c r="V77" i="12"/>
  <c r="X77" i="12" s="1"/>
  <c r="Z77" i="12" s="1"/>
  <c r="Y77" i="12" s="1"/>
  <c r="O77" i="12"/>
  <c r="O89" i="12"/>
  <c r="V89" i="12"/>
  <c r="O113" i="12"/>
  <c r="V113" i="12"/>
  <c r="O129" i="12"/>
  <c r="V129" i="12"/>
  <c r="V145" i="12"/>
  <c r="X145" i="12" s="1"/>
  <c r="Z145" i="12" s="1"/>
  <c r="Y145" i="12" s="1"/>
  <c r="O145" i="12"/>
  <c r="V153" i="12"/>
  <c r="O153" i="12"/>
  <c r="V42" i="12"/>
  <c r="O42" i="12"/>
  <c r="V154" i="12"/>
  <c r="O154" i="12"/>
  <c r="V372" i="12"/>
  <c r="O372" i="12"/>
  <c r="O126" i="12"/>
  <c r="V126" i="12"/>
  <c r="O377" i="12"/>
  <c r="V377" i="12"/>
  <c r="V245" i="12"/>
  <c r="O245" i="12"/>
  <c r="V533" i="12"/>
  <c r="O533" i="12"/>
  <c r="V32" i="12"/>
  <c r="O32" i="12"/>
  <c r="V67" i="12"/>
  <c r="O67" i="12"/>
  <c r="V115" i="12"/>
  <c r="O115" i="12"/>
  <c r="V197" i="12"/>
  <c r="O197" i="12"/>
  <c r="V419" i="12"/>
  <c r="O419" i="12"/>
  <c r="V56" i="12"/>
  <c r="O56" i="12"/>
  <c r="V128" i="12"/>
  <c r="X128" i="12" s="1"/>
  <c r="Z128" i="12" s="1"/>
  <c r="Y128" i="12" s="1"/>
  <c r="O128" i="12"/>
  <c r="V155" i="12"/>
  <c r="O155" i="12"/>
  <c r="V267" i="12"/>
  <c r="O267" i="12"/>
  <c r="V314" i="12"/>
  <c r="X314" i="12" s="1"/>
  <c r="Z314" i="12" s="1"/>
  <c r="Y314" i="12" s="1"/>
  <c r="O314" i="12"/>
  <c r="V26" i="12"/>
  <c r="O26" i="12"/>
  <c r="O109" i="12"/>
  <c r="V109" i="12"/>
  <c r="V317" i="12"/>
  <c r="O317" i="12"/>
  <c r="V500" i="12"/>
  <c r="X500" i="12" s="1"/>
  <c r="Z500" i="12" s="1"/>
  <c r="Y500" i="12" s="1"/>
  <c r="O500" i="12"/>
  <c r="O27" i="12"/>
  <c r="V27" i="12"/>
  <c r="V78" i="12"/>
  <c r="O78" i="12"/>
  <c r="V86" i="12"/>
  <c r="O86" i="12"/>
  <c r="V94" i="12"/>
  <c r="O94" i="12"/>
  <c r="V118" i="12"/>
  <c r="O118" i="12"/>
  <c r="V142" i="12"/>
  <c r="O142" i="12"/>
  <c r="V150" i="12"/>
  <c r="O150" i="12"/>
  <c r="V164" i="12"/>
  <c r="X164" i="12" s="1"/>
  <c r="Z164" i="12" s="1"/>
  <c r="Y164" i="12" s="1"/>
  <c r="O164" i="12"/>
  <c r="V192" i="12"/>
  <c r="X192" i="12" s="1"/>
  <c r="Z192" i="12" s="1"/>
  <c r="Y192" i="12" s="1"/>
  <c r="O192" i="12"/>
  <c r="V264" i="12"/>
  <c r="O264" i="12"/>
  <c r="V300" i="12"/>
  <c r="O300" i="12"/>
  <c r="V328" i="12"/>
  <c r="O328" i="12"/>
  <c r="V356" i="12"/>
  <c r="O356" i="12"/>
  <c r="V376" i="12"/>
  <c r="O376" i="12"/>
  <c r="V420" i="12"/>
  <c r="O420" i="12"/>
  <c r="O460" i="12"/>
  <c r="V460" i="12"/>
  <c r="X460" i="12" s="1"/>
  <c r="Z460" i="12" s="1"/>
  <c r="Y460" i="12" s="1"/>
  <c r="V468" i="12"/>
  <c r="O468" i="12"/>
  <c r="V488" i="12"/>
  <c r="X488" i="12" s="1"/>
  <c r="Z488" i="12" s="1"/>
  <c r="Y488" i="12" s="1"/>
  <c r="O488" i="12"/>
  <c r="O496" i="12"/>
  <c r="V496" i="12"/>
  <c r="O508" i="12"/>
  <c r="V508" i="12"/>
  <c r="X508" i="12" s="1"/>
  <c r="Z508" i="12" s="1"/>
  <c r="Y508" i="12" s="1"/>
  <c r="V524" i="12"/>
  <c r="X524" i="12" s="1"/>
  <c r="Z524" i="12" s="1"/>
  <c r="Y524" i="12" s="1"/>
  <c r="O524" i="12"/>
  <c r="V556" i="12"/>
  <c r="O556" i="12"/>
  <c r="V584" i="12"/>
  <c r="O584" i="12"/>
  <c r="V596" i="12"/>
  <c r="O596" i="12"/>
  <c r="V138" i="12"/>
  <c r="O138" i="12"/>
  <c r="V401" i="12"/>
  <c r="O401" i="12"/>
  <c r="V472" i="12"/>
  <c r="X472" i="12" s="1"/>
  <c r="Z472" i="12" s="1"/>
  <c r="Y472" i="12" s="1"/>
  <c r="O472" i="12"/>
  <c r="V600" i="12"/>
  <c r="O600" i="12"/>
  <c r="V221" i="12"/>
  <c r="O221" i="12"/>
  <c r="O281" i="12"/>
  <c r="V281" i="12"/>
  <c r="V297" i="12"/>
  <c r="O297" i="12"/>
  <c r="O305" i="12"/>
  <c r="V305" i="12"/>
  <c r="O312" i="12"/>
  <c r="V312" i="12"/>
  <c r="V321" i="12"/>
  <c r="O321" i="12"/>
  <c r="V329" i="12"/>
  <c r="O329" i="12"/>
  <c r="V337" i="12"/>
  <c r="O337" i="12"/>
  <c r="V345" i="12"/>
  <c r="O345" i="12"/>
  <c r="V353" i="12"/>
  <c r="O353" i="12"/>
  <c r="O389" i="12"/>
  <c r="V389" i="12"/>
  <c r="V397" i="12"/>
  <c r="O397" i="12"/>
  <c r="O405" i="12"/>
  <c r="Q405" i="12" s="1"/>
  <c r="S405" i="12" s="1"/>
  <c r="R405" i="12" s="1"/>
  <c r="V405" i="12"/>
  <c r="O449" i="12"/>
  <c r="V449" i="12"/>
  <c r="O473" i="12"/>
  <c r="V473" i="12"/>
  <c r="O489" i="12"/>
  <c r="V489" i="12"/>
  <c r="O501" i="12"/>
  <c r="V501" i="12"/>
  <c r="O525" i="12"/>
  <c r="V525" i="12"/>
  <c r="O577" i="12"/>
  <c r="V577" i="12"/>
  <c r="O601" i="12"/>
  <c r="V601" i="12"/>
  <c r="O475" i="12"/>
  <c r="V475" i="12"/>
  <c r="V566" i="12"/>
  <c r="O566" i="12"/>
  <c r="V362" i="12"/>
  <c r="O362" i="12"/>
  <c r="V374" i="12"/>
  <c r="X374" i="12" s="1"/>
  <c r="Z374" i="12" s="1"/>
  <c r="Y374" i="12" s="1"/>
  <c r="O374" i="12"/>
  <c r="V402" i="12"/>
  <c r="X402" i="12" s="1"/>
  <c r="Z402" i="12" s="1"/>
  <c r="Y402" i="12" s="1"/>
  <c r="O402" i="12"/>
  <c r="V450" i="12"/>
  <c r="O450" i="12"/>
  <c r="V490" i="12"/>
  <c r="O490" i="12"/>
  <c r="V502" i="12"/>
  <c r="O502" i="12"/>
  <c r="V514" i="12"/>
  <c r="O514" i="12"/>
  <c r="V530" i="12"/>
  <c r="O530" i="12"/>
  <c r="V546" i="12"/>
  <c r="O546" i="12"/>
  <c r="O574" i="12"/>
  <c r="V574" i="12"/>
  <c r="V162" i="12"/>
  <c r="O162" i="12"/>
  <c r="O603" i="12"/>
  <c r="V603" i="12"/>
  <c r="V158" i="12"/>
  <c r="O158" i="12"/>
  <c r="V186" i="12"/>
  <c r="O186" i="12"/>
  <c r="V214" i="12"/>
  <c r="X214" i="12" s="1"/>
  <c r="Z214" i="12" s="1"/>
  <c r="Y214" i="12" s="1"/>
  <c r="O214" i="12"/>
  <c r="V222" i="12"/>
  <c r="X222" i="12" s="1"/>
  <c r="Z222" i="12" s="1"/>
  <c r="Y222" i="12" s="1"/>
  <c r="O222" i="12"/>
  <c r="V254" i="12"/>
  <c r="X254" i="12" s="1"/>
  <c r="Z254" i="12" s="1"/>
  <c r="Y254" i="12" s="1"/>
  <c r="O254" i="12"/>
  <c r="V262" i="12"/>
  <c r="O262" i="12"/>
  <c r="V270" i="12"/>
  <c r="X270" i="12" s="1"/>
  <c r="Z270" i="12" s="1"/>
  <c r="Y270" i="12" s="1"/>
  <c r="O270" i="12"/>
  <c r="V294" i="12"/>
  <c r="X294" i="12" s="1"/>
  <c r="Z294" i="12" s="1"/>
  <c r="Y294" i="12" s="1"/>
  <c r="O294" i="12"/>
  <c r="V371" i="12"/>
  <c r="O371" i="12"/>
  <c r="V383" i="12"/>
  <c r="O383" i="12"/>
  <c r="V423" i="12"/>
  <c r="O423" i="12"/>
  <c r="V435" i="12"/>
  <c r="O435" i="12"/>
  <c r="V455" i="12"/>
  <c r="O455" i="12"/>
  <c r="V471" i="12"/>
  <c r="O471" i="12"/>
  <c r="V491" i="12"/>
  <c r="O491" i="12"/>
  <c r="V511" i="12"/>
  <c r="O511" i="12"/>
  <c r="V539" i="12"/>
  <c r="O539" i="12"/>
  <c r="V551" i="12"/>
  <c r="O551" i="12"/>
  <c r="X318" i="12"/>
  <c r="Z318" i="12" s="1"/>
  <c r="Y318" i="12" s="1"/>
  <c r="X515" i="12"/>
  <c r="Z515" i="12" s="1"/>
  <c r="Y515" i="12" s="1"/>
  <c r="V40" i="12"/>
  <c r="O40" i="12"/>
  <c r="V91" i="12"/>
  <c r="X91" i="12" s="1"/>
  <c r="Z91" i="12" s="1"/>
  <c r="Y91" i="12" s="1"/>
  <c r="O91" i="12"/>
  <c r="O157" i="12"/>
  <c r="V157" i="12"/>
  <c r="V189" i="12"/>
  <c r="X189" i="12" s="1"/>
  <c r="Z189" i="12" s="1"/>
  <c r="Y189" i="12" s="1"/>
  <c r="O189" i="12"/>
  <c r="V13" i="12"/>
  <c r="O13" i="12"/>
  <c r="V64" i="12"/>
  <c r="O64" i="12"/>
  <c r="V112" i="12"/>
  <c r="O112" i="12"/>
  <c r="V136" i="12"/>
  <c r="X136" i="12" s="1"/>
  <c r="Z136" i="12" s="1"/>
  <c r="Y136" i="12" s="1"/>
  <c r="O136" i="12"/>
  <c r="V239" i="12"/>
  <c r="O239" i="12"/>
  <c r="V101" i="12"/>
  <c r="O101" i="12"/>
  <c r="V169" i="12"/>
  <c r="O169" i="12"/>
  <c r="O193" i="12"/>
  <c r="V193" i="12"/>
  <c r="V201" i="12"/>
  <c r="O201" i="12"/>
  <c r="V209" i="12"/>
  <c r="X209" i="12" s="1"/>
  <c r="Z209" i="12" s="1"/>
  <c r="Y209" i="12" s="1"/>
  <c r="O209" i="12"/>
  <c r="V253" i="12"/>
  <c r="O253" i="12"/>
  <c r="V273" i="12"/>
  <c r="O273" i="12"/>
  <c r="O349" i="12"/>
  <c r="V349" i="12"/>
  <c r="O365" i="12"/>
  <c r="V365" i="12"/>
  <c r="V385" i="12"/>
  <c r="O385" i="12"/>
  <c r="O393" i="12"/>
  <c r="V393" i="12"/>
  <c r="V481" i="12"/>
  <c r="O481" i="12"/>
  <c r="V529" i="12"/>
  <c r="O529" i="12"/>
  <c r="O581" i="12"/>
  <c r="V581" i="12"/>
  <c r="V166" i="12"/>
  <c r="O166" i="12"/>
  <c r="V487" i="12"/>
  <c r="O487" i="12"/>
  <c r="V334" i="12"/>
  <c r="X334" i="12" s="1"/>
  <c r="Z334" i="12" s="1"/>
  <c r="Y334" i="12" s="1"/>
  <c r="O334" i="12"/>
  <c r="V346" i="12"/>
  <c r="X346" i="12" s="1"/>
  <c r="Z346" i="12" s="1"/>
  <c r="Y346" i="12" s="1"/>
  <c r="O346" i="12"/>
  <c r="V366" i="12"/>
  <c r="X366" i="12" s="1"/>
  <c r="Z366" i="12" s="1"/>
  <c r="Y366" i="12" s="1"/>
  <c r="O366" i="12"/>
  <c r="V406" i="12"/>
  <c r="X406" i="12" s="1"/>
  <c r="Z406" i="12" s="1"/>
  <c r="Y406" i="12" s="1"/>
  <c r="O406" i="12"/>
  <c r="V418" i="12"/>
  <c r="X418" i="12" s="1"/>
  <c r="Z418" i="12" s="1"/>
  <c r="Y418" i="12" s="1"/>
  <c r="O418" i="12"/>
  <c r="V474" i="12"/>
  <c r="O474" i="12"/>
  <c r="V534" i="12"/>
  <c r="O534" i="12"/>
  <c r="V562" i="12"/>
  <c r="O562" i="12"/>
  <c r="V590" i="12"/>
  <c r="O590" i="12"/>
  <c r="O327" i="12"/>
  <c r="V327" i="12"/>
  <c r="V182" i="12"/>
  <c r="O182" i="12"/>
  <c r="V190" i="12"/>
  <c r="O190" i="12"/>
  <c r="V206" i="12"/>
  <c r="O206" i="12"/>
  <c r="V230" i="12"/>
  <c r="O230" i="12"/>
  <c r="V274" i="12"/>
  <c r="X274" i="12" s="1"/>
  <c r="Z274" i="12" s="1"/>
  <c r="Y274" i="12" s="1"/>
  <c r="O274" i="12"/>
  <c r="V319" i="12"/>
  <c r="O319" i="12"/>
  <c r="V359" i="12"/>
  <c r="O359" i="12"/>
  <c r="X106" i="12"/>
  <c r="X347" i="12"/>
  <c r="Z347" i="12" s="1"/>
  <c r="Y347" i="12" s="1"/>
  <c r="X20" i="12"/>
  <c r="Z20" i="12" s="1"/>
  <c r="Y20" i="12" s="1"/>
  <c r="V11" i="12"/>
  <c r="O11" i="12"/>
  <c r="V424" i="12"/>
  <c r="O424" i="12"/>
  <c r="O181" i="12"/>
  <c r="V181" i="12"/>
  <c r="V452" i="12"/>
  <c r="X452" i="12" s="1"/>
  <c r="Z452" i="12" s="1"/>
  <c r="Y452" i="12" s="1"/>
  <c r="O452" i="12"/>
  <c r="V31" i="12"/>
  <c r="X31" i="12" s="1"/>
  <c r="Z31" i="12" s="1"/>
  <c r="Y31" i="12" s="1"/>
  <c r="O31" i="12"/>
  <c r="V131" i="12"/>
  <c r="O131" i="12"/>
  <c r="X71" i="12"/>
  <c r="Z71" i="12" s="1"/>
  <c r="Y71" i="12" s="1"/>
  <c r="X411" i="12"/>
  <c r="Z411" i="12" s="1"/>
  <c r="Y411" i="12" s="1"/>
  <c r="X279" i="12"/>
  <c r="Z279" i="12" s="1"/>
  <c r="Y279" i="12" s="1"/>
  <c r="V79" i="12"/>
  <c r="X79" i="12" s="1"/>
  <c r="Z79" i="12" s="1"/>
  <c r="Y79" i="12" s="1"/>
  <c r="O79" i="12"/>
  <c r="V380" i="12"/>
  <c r="O380" i="12"/>
  <c r="V541" i="12"/>
  <c r="O541" i="12"/>
  <c r="V35" i="12"/>
  <c r="O35" i="12"/>
  <c r="V54" i="12"/>
  <c r="O54" i="12"/>
  <c r="V172" i="12"/>
  <c r="X172" i="12" s="1"/>
  <c r="Z172" i="12" s="1"/>
  <c r="Y172" i="12" s="1"/>
  <c r="O172" i="12"/>
  <c r="V180" i="12"/>
  <c r="X180" i="12" s="1"/>
  <c r="Z180" i="12" s="1"/>
  <c r="Y180" i="12" s="1"/>
  <c r="O180" i="12"/>
  <c r="V204" i="12"/>
  <c r="X204" i="12" s="1"/>
  <c r="Z204" i="12" s="1"/>
  <c r="Y204" i="12" s="1"/>
  <c r="O204" i="12"/>
  <c r="O236" i="12"/>
  <c r="V236" i="12"/>
  <c r="V248" i="12"/>
  <c r="O248" i="12"/>
  <c r="V276" i="12"/>
  <c r="O276" i="12"/>
  <c r="V348" i="12"/>
  <c r="O348" i="12"/>
  <c r="V364" i="12"/>
  <c r="O364" i="12"/>
  <c r="O384" i="12"/>
  <c r="V384" i="12"/>
  <c r="V392" i="12"/>
  <c r="O392" i="12"/>
  <c r="V400" i="12"/>
  <c r="O400" i="12"/>
  <c r="V408" i="12"/>
  <c r="O408" i="12"/>
  <c r="V428" i="12"/>
  <c r="O428" i="12"/>
  <c r="V436" i="12"/>
  <c r="O436" i="12"/>
  <c r="V476" i="12"/>
  <c r="O476" i="12"/>
  <c r="V516" i="12"/>
  <c r="X516" i="12" s="1"/>
  <c r="Z516" i="12" s="1"/>
  <c r="Y516" i="12" s="1"/>
  <c r="O516" i="12"/>
  <c r="V532" i="12"/>
  <c r="O532" i="12"/>
  <c r="V564" i="12"/>
  <c r="O564" i="12"/>
  <c r="V572" i="12"/>
  <c r="O572" i="12"/>
  <c r="V75" i="12"/>
  <c r="X75" i="12" s="1"/>
  <c r="Z75" i="12" s="1"/>
  <c r="Y75" i="12" s="1"/>
  <c r="O75" i="12"/>
  <c r="V143" i="12"/>
  <c r="O143" i="12"/>
  <c r="V240" i="12"/>
  <c r="O240" i="12"/>
  <c r="V336" i="12"/>
  <c r="O336" i="12"/>
  <c r="V412" i="12"/>
  <c r="O412" i="12"/>
  <c r="O512" i="12"/>
  <c r="V512" i="12"/>
  <c r="V28" i="12"/>
  <c r="O28" i="12"/>
  <c r="V36" i="12"/>
  <c r="O36" i="12"/>
  <c r="V43" i="12"/>
  <c r="X43" i="12" s="1"/>
  <c r="Z43" i="12" s="1"/>
  <c r="Y43" i="12" s="1"/>
  <c r="O43" i="12"/>
  <c r="O55" i="12"/>
  <c r="V55" i="12"/>
  <c r="X55" i="12" s="1"/>
  <c r="Z55" i="12" s="1"/>
  <c r="Y55" i="12" s="1"/>
  <c r="V87" i="12"/>
  <c r="X87" i="12" s="1"/>
  <c r="Z87" i="12" s="1"/>
  <c r="Y87" i="12" s="1"/>
  <c r="O87" i="12"/>
  <c r="V95" i="12"/>
  <c r="O95" i="12"/>
  <c r="V127" i="12"/>
  <c r="O127" i="12"/>
  <c r="V139" i="12"/>
  <c r="O139" i="12"/>
  <c r="V173" i="12"/>
  <c r="O173" i="12"/>
  <c r="V225" i="12"/>
  <c r="X225" i="12" s="1"/>
  <c r="Z225" i="12" s="1"/>
  <c r="Y225" i="12" s="1"/>
  <c r="O225" i="12"/>
  <c r="V241" i="12"/>
  <c r="O241" i="12"/>
  <c r="V249" i="12"/>
  <c r="O249" i="12"/>
  <c r="O269" i="12"/>
  <c r="V269" i="12"/>
  <c r="V301" i="12"/>
  <c r="O301" i="12"/>
  <c r="V325" i="12"/>
  <c r="O325" i="12"/>
  <c r="V341" i="12"/>
  <c r="V343" i="12" s="1"/>
  <c r="O341" i="12"/>
  <c r="V357" i="12"/>
  <c r="O357" i="12"/>
  <c r="O413" i="12"/>
  <c r="V413" i="12"/>
  <c r="V421" i="12"/>
  <c r="O421" i="12"/>
  <c r="O429" i="12"/>
  <c r="V429" i="12"/>
  <c r="O437" i="12"/>
  <c r="V437" i="12"/>
  <c r="O445" i="12"/>
  <c r="V445" i="12"/>
  <c r="V453" i="12"/>
  <c r="O453" i="12"/>
  <c r="O461" i="12"/>
  <c r="V461" i="12"/>
  <c r="O485" i="12"/>
  <c r="V485" i="12"/>
  <c r="V497" i="12"/>
  <c r="O497" i="12"/>
  <c r="O505" i="12"/>
  <c r="V505" i="12"/>
  <c r="V513" i="12"/>
  <c r="O513" i="12"/>
  <c r="V521" i="12"/>
  <c r="O521" i="12"/>
  <c r="V545" i="12"/>
  <c r="O545" i="12"/>
  <c r="V557" i="12"/>
  <c r="O557" i="12"/>
  <c r="V565" i="12"/>
  <c r="O565" i="12"/>
  <c r="O573" i="12"/>
  <c r="V573" i="12"/>
  <c r="V498" i="12"/>
  <c r="O498" i="12"/>
  <c r="V322" i="12"/>
  <c r="X322" i="12" s="1"/>
  <c r="Z322" i="12" s="1"/>
  <c r="Y322" i="12" s="1"/>
  <c r="O322" i="12"/>
  <c r="V378" i="12"/>
  <c r="X378" i="12" s="1"/>
  <c r="Z378" i="12" s="1"/>
  <c r="Y378" i="12" s="1"/>
  <c r="O378" i="12"/>
  <c r="V394" i="12"/>
  <c r="X394" i="12" s="1"/>
  <c r="Z394" i="12" s="1"/>
  <c r="Y394" i="12" s="1"/>
  <c r="O394" i="12"/>
  <c r="V426" i="12"/>
  <c r="O426" i="12"/>
  <c r="O434" i="12"/>
  <c r="V434" i="12"/>
  <c r="O466" i="12"/>
  <c r="V466" i="12"/>
  <c r="V494" i="12"/>
  <c r="O494" i="12"/>
  <c r="V506" i="12"/>
  <c r="O506" i="12"/>
  <c r="V526" i="12"/>
  <c r="O526" i="12"/>
  <c r="V554" i="12"/>
  <c r="O554" i="12"/>
  <c r="O578" i="12"/>
  <c r="V578" i="12"/>
  <c r="V398" i="12"/>
  <c r="X398" i="12" s="1"/>
  <c r="Z398" i="12" s="1"/>
  <c r="Y398" i="12" s="1"/>
  <c r="O398" i="12"/>
  <c r="V174" i="12"/>
  <c r="O174" i="12"/>
  <c r="V198" i="12"/>
  <c r="O198" i="12"/>
  <c r="V210" i="12"/>
  <c r="O210" i="12"/>
  <c r="V218" i="12"/>
  <c r="O218" i="12"/>
  <c r="O226" i="12"/>
  <c r="V226" i="12"/>
  <c r="V234" i="12"/>
  <c r="X234" i="12" s="1"/>
  <c r="Z234" i="12" s="1"/>
  <c r="Y234" i="12" s="1"/>
  <c r="O234" i="12"/>
  <c r="V258" i="12"/>
  <c r="X258" i="12" s="1"/>
  <c r="Z258" i="12" s="1"/>
  <c r="Y258" i="12" s="1"/>
  <c r="O258" i="12"/>
  <c r="V266" i="12"/>
  <c r="O266" i="12"/>
  <c r="V323" i="12"/>
  <c r="O323" i="12"/>
  <c r="V339" i="12"/>
  <c r="O339" i="12"/>
  <c r="V351" i="12"/>
  <c r="O351" i="12"/>
  <c r="V387" i="12"/>
  <c r="O387" i="12"/>
  <c r="V399" i="12"/>
  <c r="O399" i="12"/>
  <c r="V447" i="12"/>
  <c r="O447" i="12"/>
  <c r="O503" i="12"/>
  <c r="V503" i="12"/>
  <c r="V519" i="12"/>
  <c r="O519" i="12"/>
  <c r="V555" i="12"/>
  <c r="O555" i="12"/>
  <c r="V567" i="12"/>
  <c r="O567" i="12"/>
  <c r="V583" i="12"/>
  <c r="O583" i="12"/>
  <c r="V242" i="12"/>
  <c r="O242" i="12"/>
  <c r="V459" i="12"/>
  <c r="O459" i="12"/>
  <c r="V68" i="12"/>
  <c r="O68" i="12"/>
  <c r="V100" i="12"/>
  <c r="O100" i="12"/>
  <c r="V108" i="12"/>
  <c r="X108" i="12" s="1"/>
  <c r="Z108" i="12" s="1"/>
  <c r="Y108" i="12" s="1"/>
  <c r="O108" i="12"/>
  <c r="V124" i="12"/>
  <c r="O124" i="12"/>
  <c r="V144" i="12"/>
  <c r="X144" i="12" s="1"/>
  <c r="Z144" i="12" s="1"/>
  <c r="Y144" i="12" s="1"/>
  <c r="O144" i="12"/>
  <c r="V152" i="12"/>
  <c r="X152" i="12" s="1"/>
  <c r="Z152" i="12" s="1"/>
  <c r="Y152" i="12" s="1"/>
  <c r="O152" i="12"/>
  <c r="V159" i="12"/>
  <c r="O159" i="12"/>
  <c r="V183" i="12"/>
  <c r="O183" i="12"/>
  <c r="V191" i="12"/>
  <c r="O191" i="12"/>
  <c r="V199" i="12"/>
  <c r="O199" i="12"/>
  <c r="V215" i="12"/>
  <c r="O215" i="12"/>
  <c r="V235" i="12"/>
  <c r="O235" i="12"/>
  <c r="V263" i="12"/>
  <c r="X263" i="12" s="1"/>
  <c r="Z263" i="12" s="1"/>
  <c r="Y263" i="12" s="1"/>
  <c r="O263" i="12"/>
  <c r="V291" i="12"/>
  <c r="O291" i="12"/>
  <c r="O299" i="12"/>
  <c r="V299" i="12"/>
  <c r="V81" i="12"/>
  <c r="X81" i="12" s="1"/>
  <c r="Z81" i="12" s="1"/>
  <c r="Y81" i="12" s="1"/>
  <c r="O81" i="12"/>
  <c r="V22" i="12"/>
  <c r="O22" i="12"/>
  <c r="V30" i="12"/>
  <c r="O30" i="12"/>
  <c r="V38" i="12"/>
  <c r="O38" i="12"/>
  <c r="O53" i="12"/>
  <c r="V53" i="12"/>
  <c r="X53" i="12" s="1"/>
  <c r="Z53" i="12" s="1"/>
  <c r="Y53" i="12" s="1"/>
  <c r="O97" i="12"/>
  <c r="V97" i="12"/>
  <c r="X97" i="12" s="1"/>
  <c r="Z97" i="12" s="1"/>
  <c r="Y97" i="12" s="1"/>
  <c r="V121" i="12"/>
  <c r="O121" i="12"/>
  <c r="V137" i="12"/>
  <c r="O137" i="12"/>
  <c r="V4" i="12"/>
  <c r="O4" i="12"/>
  <c r="O493" i="12"/>
  <c r="V493" i="12"/>
  <c r="V62" i="12"/>
  <c r="O62" i="12"/>
  <c r="V284" i="12"/>
  <c r="O284" i="12"/>
  <c r="V504" i="12"/>
  <c r="X504" i="12" s="1"/>
  <c r="Z504" i="12" s="1"/>
  <c r="Y504" i="12" s="1"/>
  <c r="O504" i="12"/>
  <c r="V19" i="12"/>
  <c r="O19" i="12"/>
  <c r="O289" i="12"/>
  <c r="V289" i="12"/>
  <c r="V528" i="12"/>
  <c r="X528" i="12" s="1"/>
  <c r="Z528" i="12" s="1"/>
  <c r="Y528" i="12" s="1"/>
  <c r="O528" i="12"/>
  <c r="V480" i="12"/>
  <c r="X480" i="12" s="1"/>
  <c r="Z480" i="12" s="1"/>
  <c r="Y480" i="12" s="1"/>
  <c r="O480" i="12"/>
  <c r="V409" i="12"/>
  <c r="O409" i="12"/>
  <c r="X247" i="12"/>
  <c r="Z247" i="12" s="1"/>
  <c r="Y247" i="12" s="1"/>
  <c r="X542" i="12"/>
  <c r="Z542" i="12" s="1"/>
  <c r="Y542" i="12" s="1"/>
  <c r="X292" i="12"/>
  <c r="Z292" i="12" s="1"/>
  <c r="Y292" i="12" s="1"/>
  <c r="X363" i="12"/>
  <c r="Z363" i="12" s="1"/>
  <c r="Y363" i="12" s="1"/>
  <c r="X443" i="12"/>
  <c r="X134" i="12"/>
  <c r="Z134" i="12" s="1"/>
  <c r="Y134" i="12" s="1"/>
  <c r="Q518" i="12"/>
  <c r="S518" i="12" s="1"/>
  <c r="R518" i="12" s="1"/>
  <c r="V111" i="12"/>
  <c r="O111" i="12"/>
  <c r="V208" i="12"/>
  <c r="X208" i="12" s="1"/>
  <c r="Z208" i="12" s="1"/>
  <c r="Y208" i="12" s="1"/>
  <c r="O208" i="12"/>
  <c r="O293" i="12"/>
  <c r="V293" i="12"/>
  <c r="X446" i="12"/>
  <c r="Z446" i="12" s="1"/>
  <c r="Y446" i="12" s="1"/>
  <c r="X331" i="12"/>
  <c r="Z331" i="12" s="1"/>
  <c r="Y331" i="12" s="1"/>
  <c r="X563" i="12"/>
  <c r="Z563" i="12" s="1"/>
  <c r="Y563" i="12" s="1"/>
  <c r="X12" i="12"/>
  <c r="Z12" i="12" s="1"/>
  <c r="Y12" i="12" s="1"/>
  <c r="X315" i="12"/>
  <c r="Z315" i="12" s="1"/>
  <c r="Y315" i="12" s="1"/>
  <c r="V444" i="12"/>
  <c r="X444" i="12" s="1"/>
  <c r="Z444" i="12" s="1"/>
  <c r="Y444" i="12" s="1"/>
  <c r="O444" i="12"/>
  <c r="V552" i="12"/>
  <c r="O552" i="12"/>
  <c r="V23" i="12"/>
  <c r="X23" i="12" s="1"/>
  <c r="Z23" i="12" s="1"/>
  <c r="Y23" i="12" s="1"/>
  <c r="O23" i="12"/>
  <c r="V74" i="12"/>
  <c r="O74" i="12"/>
  <c r="V82" i="12"/>
  <c r="X82" i="12" s="1"/>
  <c r="Z82" i="12" s="1"/>
  <c r="Y82" i="12" s="1"/>
  <c r="O82" i="12"/>
  <c r="V90" i="12"/>
  <c r="O90" i="12"/>
  <c r="O114" i="12"/>
  <c r="V114" i="12"/>
  <c r="V146" i="12"/>
  <c r="O146" i="12"/>
  <c r="V168" i="12"/>
  <c r="O168" i="12"/>
  <c r="O176" i="12"/>
  <c r="V176" i="12"/>
  <c r="V188" i="12"/>
  <c r="O188" i="12"/>
  <c r="V224" i="12"/>
  <c r="X224" i="12" s="1"/>
  <c r="Z224" i="12" s="1"/>
  <c r="Y224" i="12" s="1"/>
  <c r="O224" i="12"/>
  <c r="V252" i="12"/>
  <c r="O252" i="12"/>
  <c r="V260" i="12"/>
  <c r="O260" i="12"/>
  <c r="V332" i="12"/>
  <c r="O332" i="12"/>
  <c r="V360" i="12"/>
  <c r="O360" i="12"/>
  <c r="V388" i="12"/>
  <c r="O388" i="12"/>
  <c r="V416" i="12"/>
  <c r="O416" i="12"/>
  <c r="V464" i="12"/>
  <c r="X464" i="12" s="1"/>
  <c r="Z464" i="12" s="1"/>
  <c r="Y464" i="12" s="1"/>
  <c r="O464" i="12"/>
  <c r="V484" i="12"/>
  <c r="O484" i="12"/>
  <c r="V492" i="12"/>
  <c r="O492" i="12"/>
  <c r="V580" i="12"/>
  <c r="O580" i="12"/>
  <c r="V588" i="12"/>
  <c r="O588" i="12"/>
  <c r="V98" i="12"/>
  <c r="O98" i="12"/>
  <c r="V147" i="12"/>
  <c r="O147" i="12"/>
  <c r="V261" i="12"/>
  <c r="O261" i="12"/>
  <c r="V344" i="12"/>
  <c r="O344" i="12"/>
  <c r="V440" i="12"/>
  <c r="O440" i="12"/>
  <c r="V536" i="12"/>
  <c r="O536" i="12"/>
  <c r="V63" i="12"/>
  <c r="X63" i="12" s="1"/>
  <c r="Z63" i="12" s="1"/>
  <c r="Y63" i="12" s="1"/>
  <c r="O63" i="12"/>
  <c r="V151" i="12"/>
  <c r="O151" i="12"/>
  <c r="O237" i="12"/>
  <c r="V237" i="12"/>
  <c r="V257" i="12"/>
  <c r="O257" i="12"/>
  <c r="O277" i="12"/>
  <c r="V277" i="12"/>
  <c r="V285" i="12"/>
  <c r="O285" i="12"/>
  <c r="V316" i="12"/>
  <c r="O316" i="12"/>
  <c r="O373" i="12"/>
  <c r="V373" i="12"/>
  <c r="V417" i="12"/>
  <c r="O417" i="12"/>
  <c r="V433" i="12"/>
  <c r="O433" i="12"/>
  <c r="O477" i="12"/>
  <c r="V477" i="12"/>
  <c r="V509" i="12"/>
  <c r="O509" i="12"/>
  <c r="O517" i="12"/>
  <c r="V517" i="12"/>
  <c r="V537" i="12"/>
  <c r="O537" i="12"/>
  <c r="V553" i="12"/>
  <c r="O553" i="12"/>
  <c r="V561" i="12"/>
  <c r="O561" i="12"/>
  <c r="O569" i="12"/>
  <c r="V569" i="12"/>
  <c r="V442" i="12"/>
  <c r="X442" i="12" s="1"/>
  <c r="Z442" i="12" s="1"/>
  <c r="Y442" i="12" s="1"/>
  <c r="O442" i="12"/>
  <c r="V330" i="12"/>
  <c r="O330" i="12"/>
  <c r="V338" i="12"/>
  <c r="X338" i="12" s="1"/>
  <c r="Z338" i="12" s="1"/>
  <c r="Y338" i="12" s="1"/>
  <c r="O338" i="12"/>
  <c r="V370" i="12"/>
  <c r="X370" i="12" s="1"/>
  <c r="Z370" i="12" s="1"/>
  <c r="Y370" i="12" s="1"/>
  <c r="O370" i="12"/>
  <c r="V386" i="12"/>
  <c r="X386" i="12" s="1"/>
  <c r="Z386" i="12" s="1"/>
  <c r="Y386" i="12" s="1"/>
  <c r="O386" i="12"/>
  <c r="V410" i="12"/>
  <c r="X410" i="12" s="1"/>
  <c r="Z410" i="12" s="1"/>
  <c r="Y410" i="12" s="1"/>
  <c r="O410" i="12"/>
  <c r="V458" i="12"/>
  <c r="O458" i="12"/>
  <c r="O470" i="12"/>
  <c r="V470" i="12"/>
  <c r="V482" i="12"/>
  <c r="O482" i="12"/>
  <c r="V558" i="12"/>
  <c r="O558" i="12"/>
  <c r="V570" i="12"/>
  <c r="O570" i="12"/>
  <c r="V594" i="12"/>
  <c r="O594" i="12"/>
  <c r="O582" i="12"/>
  <c r="V582" i="12"/>
  <c r="V170" i="12"/>
  <c r="O170" i="12"/>
  <c r="V178" i="12"/>
  <c r="O178" i="12"/>
  <c r="O194" i="12"/>
  <c r="V194" i="12"/>
  <c r="V246" i="12"/>
  <c r="X246" i="12" s="1"/>
  <c r="Z246" i="12" s="1"/>
  <c r="Y246" i="12" s="1"/>
  <c r="O246" i="12"/>
  <c r="O313" i="12"/>
  <c r="V313" i="12"/>
  <c r="V355" i="12"/>
  <c r="O355" i="12"/>
  <c r="V375" i="12"/>
  <c r="O375" i="12"/>
  <c r="V403" i="12"/>
  <c r="O403" i="12"/>
  <c r="V415" i="12"/>
  <c r="O415" i="12"/>
  <c r="V439" i="12"/>
  <c r="O439" i="12"/>
  <c r="V451" i="12"/>
  <c r="O451" i="12"/>
  <c r="V463" i="12"/>
  <c r="O463" i="12"/>
  <c r="V479" i="12"/>
  <c r="O479" i="12"/>
  <c r="V495" i="12"/>
  <c r="O495" i="12"/>
  <c r="V507" i="12"/>
  <c r="O507" i="12"/>
  <c r="V543" i="12"/>
  <c r="O543" i="12"/>
  <c r="V599" i="12"/>
  <c r="O599" i="12"/>
  <c r="V571" i="12"/>
  <c r="O571" i="12"/>
  <c r="O29" i="12"/>
  <c r="V29" i="12"/>
  <c r="X29" i="12" s="1"/>
  <c r="Z29" i="12" s="1"/>
  <c r="Y29" i="12" s="1"/>
  <c r="V37" i="12"/>
  <c r="X37" i="12" s="1"/>
  <c r="Z37" i="12" s="1"/>
  <c r="Y37" i="12" s="1"/>
  <c r="O37" i="12"/>
  <c r="V52" i="12"/>
  <c r="O52" i="12"/>
  <c r="V60" i="12"/>
  <c r="O60" i="12"/>
  <c r="V80" i="12"/>
  <c r="O80" i="12"/>
  <c r="V88" i="12"/>
  <c r="O88" i="12"/>
  <c r="V96" i="12"/>
  <c r="O96" i="12"/>
  <c r="V120" i="12"/>
  <c r="X120" i="12" s="1"/>
  <c r="Z120" i="12" s="1"/>
  <c r="Y120" i="12" s="1"/>
  <c r="O120" i="12"/>
  <c r="V163" i="12"/>
  <c r="O163" i="12"/>
  <c r="O171" i="12"/>
  <c r="V171" i="12"/>
  <c r="V179" i="12"/>
  <c r="O179" i="12"/>
  <c r="V187" i="12"/>
  <c r="O187" i="12"/>
  <c r="O203" i="12"/>
  <c r="V203" i="12"/>
  <c r="V211" i="12"/>
  <c r="O211" i="12"/>
  <c r="V227" i="12"/>
  <c r="O227" i="12"/>
  <c r="V243" i="12"/>
  <c r="O243" i="12"/>
  <c r="V255" i="12"/>
  <c r="O255" i="12"/>
  <c r="V271" i="12"/>
  <c r="O271" i="12"/>
  <c r="V283" i="12"/>
  <c r="O283" i="12"/>
  <c r="V6" i="12"/>
  <c r="O6" i="12"/>
  <c r="V14" i="12"/>
  <c r="O14" i="12"/>
  <c r="V49" i="12"/>
  <c r="X49" i="12" s="1"/>
  <c r="Z49" i="12" s="1"/>
  <c r="Y49" i="12" s="1"/>
  <c r="O49" i="12"/>
  <c r="V57" i="12"/>
  <c r="O57" i="12"/>
  <c r="V65" i="12"/>
  <c r="X65" i="12" s="1"/>
  <c r="Z65" i="12" s="1"/>
  <c r="Y65" i="12" s="1"/>
  <c r="O65" i="12"/>
  <c r="V93" i="12"/>
  <c r="O93" i="12"/>
  <c r="O117" i="12"/>
  <c r="V117" i="12"/>
  <c r="V133" i="12"/>
  <c r="O133" i="12"/>
  <c r="V141" i="12"/>
  <c r="O141" i="12"/>
  <c r="V8" i="12"/>
  <c r="O8" i="12"/>
  <c r="V298" i="12"/>
  <c r="X298" i="12" s="1"/>
  <c r="Z298" i="12" s="1"/>
  <c r="Y298" i="12" s="1"/>
  <c r="O298" i="12"/>
  <c r="V544" i="12"/>
  <c r="O544" i="12"/>
  <c r="V122" i="12"/>
  <c r="O122" i="12"/>
  <c r="V308" i="12"/>
  <c r="O308" i="12"/>
  <c r="V549" i="12"/>
  <c r="O549" i="12"/>
  <c r="O66" i="12"/>
  <c r="V66" i="12"/>
  <c r="X66" i="12" s="1"/>
  <c r="Z66" i="12" s="1"/>
  <c r="Y66" i="12" s="1"/>
  <c r="V320" i="12"/>
  <c r="O320" i="12"/>
  <c r="V576" i="12"/>
  <c r="O576" i="12"/>
  <c r="V185" i="12"/>
  <c r="O185" i="12"/>
  <c r="V592" i="12"/>
  <c r="O592" i="12"/>
  <c r="V333" i="12"/>
  <c r="O333" i="12"/>
  <c r="X149" i="12"/>
  <c r="Z149" i="12" s="1"/>
  <c r="Y149" i="12" s="1"/>
  <c r="X7" i="12"/>
  <c r="Z7" i="12" s="1"/>
  <c r="Y7" i="12" s="1"/>
  <c r="X202" i="12"/>
  <c r="Z202" i="12" s="1"/>
  <c r="Y202" i="12" s="1"/>
  <c r="X483" i="12"/>
  <c r="Z483" i="12" s="1"/>
  <c r="Y483" i="12" s="1"/>
  <c r="X110" i="12"/>
  <c r="Z110" i="12" s="1"/>
  <c r="Y110" i="12" s="1"/>
  <c r="X302" i="12"/>
  <c r="Z302" i="12" s="1"/>
  <c r="Y302" i="12" s="1"/>
  <c r="X307" i="12"/>
  <c r="Z307" i="12" s="1"/>
  <c r="Y307" i="12" s="1"/>
  <c r="X486" i="12"/>
  <c r="Z486" i="12" s="1"/>
  <c r="Y486" i="12" s="1"/>
  <c r="X550" i="12"/>
  <c r="Z550" i="12" s="1"/>
  <c r="Y550" i="12" s="1"/>
  <c r="DI8" i="18"/>
  <c r="DH8" i="18"/>
  <c r="DP5" i="18"/>
  <c r="AW4" i="18"/>
  <c r="AU20" i="18"/>
  <c r="BG20" i="18"/>
  <c r="BI3" i="18"/>
  <c r="BK10" i="18"/>
  <c r="DH10" i="18"/>
  <c r="DG19" i="18"/>
  <c r="DG22" i="18"/>
  <c r="DI5" i="18"/>
  <c r="AK16" i="18"/>
  <c r="AN16" i="18"/>
  <c r="CW16" i="18"/>
  <c r="BK12" i="18"/>
  <c r="DH12" i="18"/>
  <c r="BK7" i="18"/>
  <c r="DH7" i="18"/>
  <c r="DQ3" i="18"/>
  <c r="DI6" i="18"/>
  <c r="AP5" i="18"/>
  <c r="AO5" i="18"/>
  <c r="DP18" i="18"/>
  <c r="BK13" i="18"/>
  <c r="DH13" i="18"/>
  <c r="DX17" i="18"/>
  <c r="DX14" i="18"/>
  <c r="DX10" i="18"/>
  <c r="DQ6" i="18"/>
  <c r="BA20" i="18"/>
  <c r="BC3" i="18"/>
  <c r="CV6" i="18"/>
  <c r="CW6" i="18"/>
  <c r="CY6" i="18"/>
  <c r="CZ6" i="18"/>
  <c r="CU6" i="18"/>
  <c r="DW22" i="18"/>
  <c r="BK18" i="18"/>
  <c r="DH18" i="18"/>
  <c r="AN14" i="18"/>
  <c r="AK14" i="18"/>
  <c r="CW14" i="18"/>
  <c r="AN7" i="18"/>
  <c r="AK7" i="18"/>
  <c r="AO18" i="18"/>
  <c r="AP18" i="18"/>
  <c r="CV18" i="18"/>
  <c r="AN9" i="18"/>
  <c r="CW9" i="18"/>
  <c r="AK9" i="18"/>
  <c r="Z6" i="18"/>
  <c r="DX11" i="18"/>
  <c r="CY8" i="18"/>
  <c r="CV8" i="18"/>
  <c r="CU8" i="18"/>
  <c r="CZ8" i="18"/>
  <c r="CW8" i="18"/>
  <c r="BK6" i="18"/>
  <c r="BK14" i="18"/>
  <c r="DH5" i="18"/>
  <c r="BK5" i="18"/>
  <c r="CB7" i="18"/>
  <c r="DA7" i="18"/>
  <c r="CX7" i="18" s="1"/>
  <c r="AN11" i="18"/>
  <c r="AK11" i="18"/>
  <c r="CW11" i="18"/>
  <c r="DH15" i="18"/>
  <c r="BK15" i="18"/>
  <c r="DX13" i="18"/>
  <c r="AN12" i="18"/>
  <c r="AK12" i="18"/>
  <c r="AK4" i="18"/>
  <c r="AN4" i="18"/>
  <c r="AN20" i="18" s="1"/>
  <c r="BO3" i="18"/>
  <c r="BM20" i="18"/>
  <c r="BC21" i="18"/>
  <c r="DO23" i="18"/>
  <c r="DM13" i="18"/>
  <c r="DO13" i="18" s="1"/>
  <c r="DQ13" i="18" s="1"/>
  <c r="DX6" i="18"/>
  <c r="CK3" i="18"/>
  <c r="CM3" i="18"/>
  <c r="CI20" i="18"/>
  <c r="CT12" i="18"/>
  <c r="DA12" i="18"/>
  <c r="CS12" i="18"/>
  <c r="CX12" i="18"/>
  <c r="BR12" i="18"/>
  <c r="DX9" i="18"/>
  <c r="CT7" i="18"/>
  <c r="AI20" i="18"/>
  <c r="DM11" i="18"/>
  <c r="DO11" i="18" s="1"/>
  <c r="DQ11" i="18" s="1"/>
  <c r="CS4" i="18"/>
  <c r="CZ4" i="18"/>
  <c r="CL4" i="18"/>
  <c r="DA4" i="18"/>
  <c r="CX4" i="18" s="1"/>
  <c r="CT4" i="18"/>
  <c r="AK15" i="18"/>
  <c r="AN15" i="18"/>
  <c r="DH17" i="18"/>
  <c r="BK17" i="18"/>
  <c r="AK13" i="18"/>
  <c r="AN13" i="18"/>
  <c r="AP3" i="18"/>
  <c r="AO3" i="18"/>
  <c r="CB5" i="18"/>
  <c r="CT5" i="18"/>
  <c r="CS5" i="18"/>
  <c r="AN6" i="18"/>
  <c r="AK6" i="18"/>
  <c r="DX16" i="18"/>
  <c r="CW15" i="18"/>
  <c r="AN17" i="18"/>
  <c r="AK17" i="18"/>
  <c r="DX12" i="18"/>
  <c r="L20" i="18"/>
  <c r="Z3" i="18"/>
  <c r="Z19" i="18" s="1"/>
  <c r="DI3" i="18"/>
  <c r="AN10" i="18"/>
  <c r="AK10" i="18"/>
  <c r="CX5" i="18"/>
  <c r="DX15" i="18"/>
  <c r="BK16" i="18"/>
  <c r="DH16" i="18"/>
  <c r="BK9" i="18"/>
  <c r="DH9" i="18"/>
  <c r="DM5" i="18"/>
  <c r="DO5" i="18" s="1"/>
  <c r="DQ5" i="18" s="1"/>
  <c r="DW23" i="18"/>
  <c r="DW24" i="18" s="1"/>
  <c r="DW25" i="18" s="1"/>
  <c r="BI21" i="18"/>
  <c r="CS7" i="18"/>
  <c r="DH11" i="18"/>
  <c r="BK11" i="18"/>
  <c r="V589" i="12" l="1"/>
  <c r="S446" i="12"/>
  <c r="R446" i="12" s="1"/>
  <c r="V597" i="12"/>
  <c r="Q448" i="12"/>
  <c r="S448" i="12" s="1"/>
  <c r="R448" i="12" s="1"/>
  <c r="Q17" i="12"/>
  <c r="S17" i="12" s="1"/>
  <c r="R17" i="12" s="1"/>
  <c r="Q70" i="12"/>
  <c r="S70" i="12" s="1"/>
  <c r="R70" i="12" s="1"/>
  <c r="Q69" i="12"/>
  <c r="S69" i="12" s="1"/>
  <c r="R69" i="12" s="1"/>
  <c r="Q33" i="12"/>
  <c r="S33" i="12" s="1"/>
  <c r="R33" i="12" s="1"/>
  <c r="O604" i="12"/>
  <c r="V604" i="12"/>
  <c r="X604" i="12" s="1"/>
  <c r="Z604" i="12" s="1"/>
  <c r="Y604" i="12" s="1"/>
  <c r="Q10" i="12"/>
  <c r="S10" i="12" s="1"/>
  <c r="Q14" i="12"/>
  <c r="S14" i="12" s="1"/>
  <c r="R14" i="12" s="1"/>
  <c r="Q227" i="12"/>
  <c r="S227" i="12" s="1"/>
  <c r="R227" i="12" s="1"/>
  <c r="Q96" i="12"/>
  <c r="S96" i="12" s="1"/>
  <c r="R96" i="12" s="1"/>
  <c r="Q52" i="12"/>
  <c r="S52" i="12" s="1"/>
  <c r="R52" i="12" s="1"/>
  <c r="Q451" i="12"/>
  <c r="S451" i="12" s="1"/>
  <c r="R451" i="12" s="1"/>
  <c r="Q594" i="12"/>
  <c r="S594" i="12" s="1"/>
  <c r="R594" i="12" s="1"/>
  <c r="Q558" i="12"/>
  <c r="S558" i="12" s="1"/>
  <c r="R558" i="12" s="1"/>
  <c r="Q370" i="12"/>
  <c r="S370" i="12" s="1"/>
  <c r="R370" i="12" s="1"/>
  <c r="Q261" i="12"/>
  <c r="S261" i="12" s="1"/>
  <c r="R261" i="12" s="1"/>
  <c r="Q580" i="12"/>
  <c r="S580" i="12" s="1"/>
  <c r="R580" i="12" s="1"/>
  <c r="Q416" i="12"/>
  <c r="S416" i="12" s="1"/>
  <c r="R416" i="12" s="1"/>
  <c r="Q224" i="12"/>
  <c r="S224" i="12" s="1"/>
  <c r="R224" i="12" s="1"/>
  <c r="Q62" i="12"/>
  <c r="S62" i="12" s="1"/>
  <c r="R62" i="12" s="1"/>
  <c r="Q299" i="12"/>
  <c r="S299" i="12" s="1"/>
  <c r="R299" i="12" s="1"/>
  <c r="Q55" i="12"/>
  <c r="S55" i="12" s="1"/>
  <c r="R55" i="12" s="1"/>
  <c r="Q384" i="12"/>
  <c r="S384" i="12" s="1"/>
  <c r="R384" i="12" s="1"/>
  <c r="Q452" i="12"/>
  <c r="S452" i="12" s="1"/>
  <c r="R452" i="12" s="1"/>
  <c r="Q319" i="12"/>
  <c r="S319" i="12" s="1"/>
  <c r="R319" i="12" s="1"/>
  <c r="Q474" i="12"/>
  <c r="S474" i="12" s="1"/>
  <c r="R474" i="12" s="1"/>
  <c r="Q346" i="12"/>
  <c r="S346" i="12" s="1"/>
  <c r="R346" i="12" s="1"/>
  <c r="Q481" i="12"/>
  <c r="S481" i="12" s="1"/>
  <c r="R481" i="12" s="1"/>
  <c r="Q253" i="12"/>
  <c r="S253" i="12" s="1"/>
  <c r="R253" i="12" s="1"/>
  <c r="Q473" i="12"/>
  <c r="S473" i="12" s="1"/>
  <c r="R473" i="12" s="1"/>
  <c r="Q27" i="12"/>
  <c r="S27" i="12" s="1"/>
  <c r="R27" i="12" s="1"/>
  <c r="Q591" i="12"/>
  <c r="S591" i="12" s="1"/>
  <c r="R591" i="12" s="1"/>
  <c r="Q367" i="12"/>
  <c r="S367" i="12" s="1"/>
  <c r="R367" i="12" s="1"/>
  <c r="Q456" i="12"/>
  <c r="S456" i="12" s="1"/>
  <c r="R456" i="12" s="1"/>
  <c r="Q119" i="12"/>
  <c r="S119" i="12" s="1"/>
  <c r="R119" i="12" s="1"/>
  <c r="Q540" i="12"/>
  <c r="S540" i="12" s="1"/>
  <c r="R540" i="12" s="1"/>
  <c r="Q244" i="12"/>
  <c r="S244" i="12" s="1"/>
  <c r="R244" i="12" s="1"/>
  <c r="Q465" i="12"/>
  <c r="S465" i="12" s="1"/>
  <c r="R465" i="12" s="1"/>
  <c r="Q93" i="12"/>
  <c r="S93" i="12" s="1"/>
  <c r="R93" i="12" s="1"/>
  <c r="Q146" i="12"/>
  <c r="S146" i="12" s="1"/>
  <c r="R146" i="12" s="1"/>
  <c r="Q190" i="12"/>
  <c r="S190" i="12" s="1"/>
  <c r="R190" i="12" s="1"/>
  <c r="Q577" i="12"/>
  <c r="S577" i="12" s="1"/>
  <c r="R577" i="12" s="1"/>
  <c r="Q333" i="12"/>
  <c r="S333" i="12" s="1"/>
  <c r="R333" i="12" s="1"/>
  <c r="Q185" i="12"/>
  <c r="S185" i="12" s="1"/>
  <c r="R185" i="12" s="1"/>
  <c r="Q320" i="12"/>
  <c r="S320" i="12" s="1"/>
  <c r="R320" i="12" s="1"/>
  <c r="Q549" i="12"/>
  <c r="S549" i="12" s="1"/>
  <c r="R549" i="12" s="1"/>
  <c r="Q122" i="12"/>
  <c r="S122" i="12" s="1"/>
  <c r="R122" i="12" s="1"/>
  <c r="Q298" i="12"/>
  <c r="S298" i="12" s="1"/>
  <c r="R298" i="12" s="1"/>
  <c r="Q203" i="12"/>
  <c r="S203" i="12" s="1"/>
  <c r="R203" i="12" s="1"/>
  <c r="Q29" i="12"/>
  <c r="S29" i="12" s="1"/>
  <c r="R29" i="12" s="1"/>
  <c r="Q313" i="12"/>
  <c r="S313" i="12" s="1"/>
  <c r="R313" i="12" s="1"/>
  <c r="Q194" i="12"/>
  <c r="S194" i="12" s="1"/>
  <c r="R194" i="12" s="1"/>
  <c r="Q569" i="12"/>
  <c r="S569" i="12" s="1"/>
  <c r="R569" i="12" s="1"/>
  <c r="Q517" i="12"/>
  <c r="S517" i="12" s="1"/>
  <c r="R517" i="12" s="1"/>
  <c r="Q477" i="12"/>
  <c r="S477" i="12" s="1"/>
  <c r="R477" i="12" s="1"/>
  <c r="Q277" i="12"/>
  <c r="S277" i="12" s="1"/>
  <c r="R277" i="12" s="1"/>
  <c r="Q237" i="12"/>
  <c r="S237" i="12" s="1"/>
  <c r="R237" i="12" s="1"/>
  <c r="Q293" i="12"/>
  <c r="S293" i="12" s="1"/>
  <c r="R293" i="12" s="1"/>
  <c r="Q289" i="12"/>
  <c r="S289" i="12" s="1"/>
  <c r="R289" i="12" s="1"/>
  <c r="Q121" i="12"/>
  <c r="S121" i="12" s="1"/>
  <c r="R121" i="12" s="1"/>
  <c r="Q30" i="12"/>
  <c r="S30" i="12" s="1"/>
  <c r="R30" i="12" s="1"/>
  <c r="Q81" i="12"/>
  <c r="S81" i="12" s="1"/>
  <c r="R81" i="12" s="1"/>
  <c r="Q235" i="12"/>
  <c r="S235" i="12" s="1"/>
  <c r="R235" i="12" s="1"/>
  <c r="Q199" i="12"/>
  <c r="S199" i="12" s="1"/>
  <c r="R199" i="12" s="1"/>
  <c r="Q183" i="12"/>
  <c r="S183" i="12" s="1"/>
  <c r="R183" i="12" s="1"/>
  <c r="Q152" i="12"/>
  <c r="S152" i="12" s="1"/>
  <c r="R152" i="12" s="1"/>
  <c r="Q124" i="12"/>
  <c r="S124" i="12" s="1"/>
  <c r="R124" i="12" s="1"/>
  <c r="Q459" i="12"/>
  <c r="S459" i="12" s="1"/>
  <c r="R459" i="12" s="1"/>
  <c r="Q583" i="12"/>
  <c r="S583" i="12" s="1"/>
  <c r="R583" i="12" s="1"/>
  <c r="Q555" i="12"/>
  <c r="S555" i="12" s="1"/>
  <c r="R555" i="12" s="1"/>
  <c r="Q399" i="12"/>
  <c r="S399" i="12" s="1"/>
  <c r="R399" i="12" s="1"/>
  <c r="Q351" i="12"/>
  <c r="S351" i="12" s="1"/>
  <c r="R351" i="12" s="1"/>
  <c r="Q323" i="12"/>
  <c r="S323" i="12" s="1"/>
  <c r="R323" i="12" s="1"/>
  <c r="Q258" i="12"/>
  <c r="S258" i="12" s="1"/>
  <c r="R258" i="12" s="1"/>
  <c r="Q210" i="12"/>
  <c r="S210" i="12" s="1"/>
  <c r="R210" i="12" s="1"/>
  <c r="Q174" i="12"/>
  <c r="S174" i="12" s="1"/>
  <c r="R174" i="12" s="1"/>
  <c r="Q526" i="12"/>
  <c r="S526" i="12" s="1"/>
  <c r="R526" i="12" s="1"/>
  <c r="Q494" i="12"/>
  <c r="S494" i="12" s="1"/>
  <c r="R494" i="12" s="1"/>
  <c r="Q394" i="12"/>
  <c r="S394" i="12" s="1"/>
  <c r="R394" i="12" s="1"/>
  <c r="Q322" i="12"/>
  <c r="S322" i="12" s="1"/>
  <c r="R322" i="12" s="1"/>
  <c r="Q557" i="12"/>
  <c r="S557" i="12" s="1"/>
  <c r="R557" i="12" s="1"/>
  <c r="Q521" i="12"/>
  <c r="S521" i="12" s="1"/>
  <c r="R521" i="12" s="1"/>
  <c r="Q453" i="12"/>
  <c r="S453" i="12" s="1"/>
  <c r="R453" i="12" s="1"/>
  <c r="Q421" i="12"/>
  <c r="S421" i="12" s="1"/>
  <c r="R421" i="12" s="1"/>
  <c r="Q357" i="12"/>
  <c r="S357" i="12" s="1"/>
  <c r="R357" i="12" s="1"/>
  <c r="Q241" i="12"/>
  <c r="S241" i="12" s="1"/>
  <c r="R241" i="12" s="1"/>
  <c r="Q173" i="12"/>
  <c r="S173" i="12" s="1"/>
  <c r="R173" i="12" s="1"/>
  <c r="Q127" i="12"/>
  <c r="S127" i="12" s="1"/>
  <c r="R127" i="12" s="1"/>
  <c r="Q87" i="12"/>
  <c r="S87" i="12" s="1"/>
  <c r="R87" i="12" s="1"/>
  <c r="Q43" i="12"/>
  <c r="S43" i="12" s="1"/>
  <c r="R43" i="12" s="1"/>
  <c r="Q28" i="12"/>
  <c r="S28" i="12" s="1"/>
  <c r="R28" i="12" s="1"/>
  <c r="Q412" i="12"/>
  <c r="S412" i="12" s="1"/>
  <c r="R412" i="12" s="1"/>
  <c r="Q240" i="12"/>
  <c r="S240" i="12" s="1"/>
  <c r="R240" i="12" s="1"/>
  <c r="Q75" i="12"/>
  <c r="S75" i="12" s="1"/>
  <c r="R75" i="12" s="1"/>
  <c r="Q564" i="12"/>
  <c r="S564" i="12" s="1"/>
  <c r="R564" i="12" s="1"/>
  <c r="Q516" i="12"/>
  <c r="S516" i="12" s="1"/>
  <c r="R516" i="12" s="1"/>
  <c r="Q436" i="12"/>
  <c r="S436" i="12" s="1"/>
  <c r="R436" i="12" s="1"/>
  <c r="Q408" i="12"/>
  <c r="S408" i="12" s="1"/>
  <c r="R408" i="12" s="1"/>
  <c r="Q392" i="12"/>
  <c r="S392" i="12" s="1"/>
  <c r="R392" i="12" s="1"/>
  <c r="Q364" i="12"/>
  <c r="S364" i="12" s="1"/>
  <c r="R364" i="12" s="1"/>
  <c r="Q276" i="12"/>
  <c r="S276" i="12" s="1"/>
  <c r="R276" i="12" s="1"/>
  <c r="Q180" i="12"/>
  <c r="S180" i="12" s="1"/>
  <c r="R180" i="12" s="1"/>
  <c r="Q54" i="12"/>
  <c r="S54" i="12" s="1"/>
  <c r="R54" i="12" s="1"/>
  <c r="Q541" i="12"/>
  <c r="S541" i="12" s="1"/>
  <c r="R541" i="12" s="1"/>
  <c r="Q79" i="12"/>
  <c r="S79" i="12" s="1"/>
  <c r="R79" i="12" s="1"/>
  <c r="Q327" i="12"/>
  <c r="S327" i="12" s="1"/>
  <c r="R327" i="12" s="1"/>
  <c r="Q349" i="12"/>
  <c r="S349" i="12" s="1"/>
  <c r="R349" i="12" s="1"/>
  <c r="Q239" i="12"/>
  <c r="S239" i="12" s="1"/>
  <c r="Q112" i="12"/>
  <c r="S112" i="12" s="1"/>
  <c r="R112" i="12" s="1"/>
  <c r="Q13" i="12"/>
  <c r="S13" i="12" s="1"/>
  <c r="R13" i="12" s="1"/>
  <c r="Q40" i="12"/>
  <c r="S40" i="12" s="1"/>
  <c r="R40" i="12" s="1"/>
  <c r="Q551" i="12"/>
  <c r="S551" i="12" s="1"/>
  <c r="R551" i="12" s="1"/>
  <c r="Q511" i="12"/>
  <c r="S511" i="12" s="1"/>
  <c r="R511" i="12" s="1"/>
  <c r="Q471" i="12"/>
  <c r="S471" i="12" s="1"/>
  <c r="R471" i="12" s="1"/>
  <c r="Q435" i="12"/>
  <c r="S435" i="12" s="1"/>
  <c r="R435" i="12" s="1"/>
  <c r="Q294" i="12"/>
  <c r="S294" i="12" s="1"/>
  <c r="R294" i="12" s="1"/>
  <c r="Q262" i="12"/>
  <c r="S262" i="12" s="1"/>
  <c r="R262" i="12" s="1"/>
  <c r="Q222" i="12"/>
  <c r="S222" i="12" s="1"/>
  <c r="R222" i="12" s="1"/>
  <c r="Q186" i="12"/>
  <c r="S186" i="12" s="1"/>
  <c r="R186" i="12" s="1"/>
  <c r="Q530" i="12"/>
  <c r="S530" i="12" s="1"/>
  <c r="R530" i="12" s="1"/>
  <c r="Q502" i="12"/>
  <c r="S502" i="12" s="1"/>
  <c r="R502" i="12" s="1"/>
  <c r="Q450" i="12"/>
  <c r="S450" i="12" s="1"/>
  <c r="R450" i="12" s="1"/>
  <c r="Q374" i="12"/>
  <c r="S374" i="12" s="1"/>
  <c r="R374" i="12" s="1"/>
  <c r="Q566" i="12"/>
  <c r="S566" i="12" s="1"/>
  <c r="R566" i="12" s="1"/>
  <c r="Q397" i="12"/>
  <c r="S397" i="12" s="1"/>
  <c r="R397" i="12" s="1"/>
  <c r="Q353" i="12"/>
  <c r="S353" i="12" s="1"/>
  <c r="R353" i="12" s="1"/>
  <c r="Q337" i="12"/>
  <c r="S337" i="12" s="1"/>
  <c r="R337" i="12" s="1"/>
  <c r="Q321" i="12"/>
  <c r="S321" i="12" s="1"/>
  <c r="R321" i="12" s="1"/>
  <c r="Q600" i="12"/>
  <c r="S600" i="12" s="1"/>
  <c r="R600" i="12" s="1"/>
  <c r="Q401" i="12"/>
  <c r="S401" i="12" s="1"/>
  <c r="R401" i="12" s="1"/>
  <c r="Q596" i="12"/>
  <c r="S596" i="12" s="1"/>
  <c r="R596" i="12" s="1"/>
  <c r="Q556" i="12"/>
  <c r="S556" i="12" s="1"/>
  <c r="R556" i="12" s="1"/>
  <c r="Q488" i="12"/>
  <c r="S488" i="12" s="1"/>
  <c r="R488" i="12" s="1"/>
  <c r="Q376" i="12"/>
  <c r="S376" i="12" s="1"/>
  <c r="R376" i="12" s="1"/>
  <c r="Q328" i="12"/>
  <c r="S328" i="12" s="1"/>
  <c r="R328" i="12" s="1"/>
  <c r="Q264" i="12"/>
  <c r="S264" i="12" s="1"/>
  <c r="R264" i="12" s="1"/>
  <c r="Q164" i="12"/>
  <c r="S164" i="12" s="1"/>
  <c r="R164" i="12" s="1"/>
  <c r="Q142" i="12"/>
  <c r="S142" i="12" s="1"/>
  <c r="R142" i="12" s="1"/>
  <c r="Q94" i="12"/>
  <c r="S94" i="12" s="1"/>
  <c r="R94" i="12" s="1"/>
  <c r="Q78" i="12"/>
  <c r="S78" i="12" s="1"/>
  <c r="R78" i="12" s="1"/>
  <c r="Q500" i="12"/>
  <c r="S500" i="12" s="1"/>
  <c r="R500" i="12" s="1"/>
  <c r="Q26" i="12"/>
  <c r="S26" i="12" s="1"/>
  <c r="R26" i="12" s="1"/>
  <c r="Q267" i="12"/>
  <c r="S267" i="12" s="1"/>
  <c r="R267" i="12" s="1"/>
  <c r="Q128" i="12"/>
  <c r="S128" i="12" s="1"/>
  <c r="R128" i="12" s="1"/>
  <c r="Q419" i="12"/>
  <c r="S419" i="12" s="1"/>
  <c r="R419" i="12" s="1"/>
  <c r="Q115" i="12"/>
  <c r="S115" i="12" s="1"/>
  <c r="R115" i="12" s="1"/>
  <c r="Q32" i="12"/>
  <c r="S32" i="12" s="1"/>
  <c r="R32" i="12" s="1"/>
  <c r="Q245" i="12"/>
  <c r="S245" i="12" s="1"/>
  <c r="R245" i="12" s="1"/>
  <c r="Q154" i="12"/>
  <c r="S154" i="12" s="1"/>
  <c r="R154" i="12" s="1"/>
  <c r="Q153" i="12"/>
  <c r="S153" i="12" s="1"/>
  <c r="R153" i="12" s="1"/>
  <c r="Q251" i="12"/>
  <c r="S251" i="12" s="1"/>
  <c r="R251" i="12" s="1"/>
  <c r="Q207" i="12"/>
  <c r="S207" i="12" s="1"/>
  <c r="R207" i="12" s="1"/>
  <c r="Q132" i="12"/>
  <c r="S132" i="12" s="1"/>
  <c r="R132" i="12" s="1"/>
  <c r="Q76" i="12"/>
  <c r="S76" i="12" s="1"/>
  <c r="R76" i="12" s="1"/>
  <c r="Q34" i="12"/>
  <c r="S34" i="12" s="1"/>
  <c r="R34" i="12" s="1"/>
  <c r="Q259" i="12"/>
  <c r="S259" i="12" s="1"/>
  <c r="R259" i="12" s="1"/>
  <c r="Q148" i="12"/>
  <c r="S148" i="12" s="1"/>
  <c r="R148" i="12" s="1"/>
  <c r="Q44" i="12"/>
  <c r="S44" i="12" s="1"/>
  <c r="R44" i="12" s="1"/>
  <c r="Q177" i="12"/>
  <c r="S177" i="12" s="1"/>
  <c r="R177" i="12" s="1"/>
  <c r="Q24" i="12"/>
  <c r="S24" i="12" s="1"/>
  <c r="R24" i="12" s="1"/>
  <c r="Q66" i="12"/>
  <c r="S66" i="12" s="1"/>
  <c r="R66" i="12" s="1"/>
  <c r="Q179" i="12"/>
  <c r="S179" i="12" s="1"/>
  <c r="R179" i="12" s="1"/>
  <c r="Q80" i="12"/>
  <c r="S80" i="12" s="1"/>
  <c r="R80" i="12" s="1"/>
  <c r="Q599" i="12"/>
  <c r="S599" i="12" s="1"/>
  <c r="R599" i="12" s="1"/>
  <c r="Q330" i="12"/>
  <c r="S330" i="12" s="1"/>
  <c r="R330" i="12" s="1"/>
  <c r="Q417" i="12"/>
  <c r="S417" i="12" s="1"/>
  <c r="R417" i="12" s="1"/>
  <c r="Q63" i="12"/>
  <c r="S63" i="12" s="1"/>
  <c r="R63" i="12" s="1"/>
  <c r="Q98" i="12"/>
  <c r="S98" i="12" s="1"/>
  <c r="R98" i="12" s="1"/>
  <c r="Q360" i="12"/>
  <c r="S360" i="12" s="1"/>
  <c r="R360" i="12" s="1"/>
  <c r="Q552" i="12"/>
  <c r="S552" i="12" s="1"/>
  <c r="R552" i="12" s="1"/>
  <c r="Q504" i="12"/>
  <c r="S504" i="12" s="1"/>
  <c r="R504" i="12" s="1"/>
  <c r="Q97" i="12"/>
  <c r="S97" i="12" s="1"/>
  <c r="R97" i="12" s="1"/>
  <c r="Q461" i="12"/>
  <c r="S461" i="12" s="1"/>
  <c r="R461" i="12" s="1"/>
  <c r="Q429" i="12"/>
  <c r="S429" i="12" s="1"/>
  <c r="R429" i="12" s="1"/>
  <c r="Q424" i="12"/>
  <c r="S424" i="12" s="1"/>
  <c r="R424" i="12" s="1"/>
  <c r="Q406" i="12"/>
  <c r="S406" i="12" s="1"/>
  <c r="R406" i="12" s="1"/>
  <c r="Q385" i="12"/>
  <c r="S385" i="12" s="1"/>
  <c r="R385" i="12" s="1"/>
  <c r="Q169" i="12"/>
  <c r="S169" i="12" s="1"/>
  <c r="R169" i="12" s="1"/>
  <c r="Q109" i="12"/>
  <c r="S109" i="12" s="1"/>
  <c r="R109" i="12" s="1"/>
  <c r="Q377" i="12"/>
  <c r="S377" i="12" s="1"/>
  <c r="R377" i="12" s="1"/>
  <c r="Q59" i="12"/>
  <c r="S59" i="12" s="1"/>
  <c r="R59" i="12" s="1"/>
  <c r="Q280" i="12"/>
  <c r="S280" i="12" s="1"/>
  <c r="R280" i="12" s="1"/>
  <c r="Q46" i="12"/>
  <c r="S46" i="12" s="1"/>
  <c r="R46" i="12" s="1"/>
  <c r="Q141" i="12"/>
  <c r="S141" i="12" s="1"/>
  <c r="R141" i="12" s="1"/>
  <c r="Q65" i="12"/>
  <c r="S65" i="12" s="1"/>
  <c r="R65" i="12" s="1"/>
  <c r="Q49" i="12"/>
  <c r="S49" i="12" s="1"/>
  <c r="R49" i="12" s="1"/>
  <c r="Q6" i="12"/>
  <c r="S6" i="12" s="1"/>
  <c r="R6" i="12" s="1"/>
  <c r="Q271" i="12"/>
  <c r="S271" i="12" s="1"/>
  <c r="R271" i="12" s="1"/>
  <c r="Q243" i="12"/>
  <c r="S243" i="12" s="1"/>
  <c r="R243" i="12" s="1"/>
  <c r="Q211" i="12"/>
  <c r="S211" i="12" s="1"/>
  <c r="R211" i="12" s="1"/>
  <c r="Q187" i="12"/>
  <c r="S187" i="12" s="1"/>
  <c r="R187" i="12" s="1"/>
  <c r="Q120" i="12"/>
  <c r="S120" i="12" s="1"/>
  <c r="R120" i="12" s="1"/>
  <c r="Q88" i="12"/>
  <c r="S88" i="12" s="1"/>
  <c r="R88" i="12" s="1"/>
  <c r="Q60" i="12"/>
  <c r="S60" i="12" s="1"/>
  <c r="R60" i="12" s="1"/>
  <c r="Q37" i="12"/>
  <c r="S37" i="12" s="1"/>
  <c r="R37" i="12" s="1"/>
  <c r="Q571" i="12"/>
  <c r="S571" i="12" s="1"/>
  <c r="R571" i="12" s="1"/>
  <c r="Q543" i="12"/>
  <c r="S543" i="12" s="1"/>
  <c r="R543" i="12" s="1"/>
  <c r="Q495" i="12"/>
  <c r="S495" i="12" s="1"/>
  <c r="R495" i="12" s="1"/>
  <c r="Q463" i="12"/>
  <c r="S463" i="12" s="1"/>
  <c r="R463" i="12" s="1"/>
  <c r="Q439" i="12"/>
  <c r="S439" i="12" s="1"/>
  <c r="R439" i="12" s="1"/>
  <c r="Q403" i="12"/>
  <c r="S403" i="12" s="1"/>
  <c r="R403" i="12" s="1"/>
  <c r="Q355" i="12"/>
  <c r="S355" i="12" s="1"/>
  <c r="R355" i="12" s="1"/>
  <c r="Q246" i="12"/>
  <c r="S246" i="12" s="1"/>
  <c r="R246" i="12" s="1"/>
  <c r="Q178" i="12"/>
  <c r="S178" i="12" s="1"/>
  <c r="R178" i="12" s="1"/>
  <c r="Q570" i="12"/>
  <c r="S570" i="12" s="1"/>
  <c r="R570" i="12" s="1"/>
  <c r="Q482" i="12"/>
  <c r="S482" i="12" s="1"/>
  <c r="R482" i="12" s="1"/>
  <c r="Q386" i="12"/>
  <c r="S386" i="12" s="1"/>
  <c r="R386" i="12" s="1"/>
  <c r="Q338" i="12"/>
  <c r="S338" i="12" s="1"/>
  <c r="R338" i="12" s="1"/>
  <c r="Q442" i="12"/>
  <c r="S442" i="12" s="1"/>
  <c r="R442" i="12" s="1"/>
  <c r="Q561" i="12"/>
  <c r="S561" i="12" s="1"/>
  <c r="R561" i="12" s="1"/>
  <c r="Q537" i="12"/>
  <c r="S537" i="12" s="1"/>
  <c r="R537" i="12" s="1"/>
  <c r="Q509" i="12"/>
  <c r="S509" i="12" s="1"/>
  <c r="R509" i="12" s="1"/>
  <c r="Q433" i="12"/>
  <c r="S433" i="12" s="1"/>
  <c r="R433" i="12" s="1"/>
  <c r="Q285" i="12"/>
  <c r="S285" i="12" s="1"/>
  <c r="R285" i="12" s="1"/>
  <c r="Q151" i="12"/>
  <c r="S151" i="12" s="1"/>
  <c r="R151" i="12" s="1"/>
  <c r="Q536" i="12"/>
  <c r="S536" i="12" s="1"/>
  <c r="R536" i="12" s="1"/>
  <c r="Q147" i="12"/>
  <c r="S147" i="12" s="1"/>
  <c r="R147" i="12" s="1"/>
  <c r="Q588" i="12"/>
  <c r="S588" i="12" s="1"/>
  <c r="R588" i="12" s="1"/>
  <c r="Q492" i="12"/>
  <c r="S492" i="12" s="1"/>
  <c r="R492" i="12" s="1"/>
  <c r="Q464" i="12"/>
  <c r="S464" i="12" s="1"/>
  <c r="R464" i="12" s="1"/>
  <c r="Q388" i="12"/>
  <c r="S388" i="12" s="1"/>
  <c r="R388" i="12" s="1"/>
  <c r="Q332" i="12"/>
  <c r="S332" i="12" s="1"/>
  <c r="R332" i="12" s="1"/>
  <c r="Q252" i="12"/>
  <c r="S252" i="12" s="1"/>
  <c r="R252" i="12" s="1"/>
  <c r="Q188" i="12"/>
  <c r="S188" i="12" s="1"/>
  <c r="R188" i="12" s="1"/>
  <c r="Q168" i="12"/>
  <c r="S168" i="12" s="1"/>
  <c r="R168" i="12" s="1"/>
  <c r="Q82" i="12"/>
  <c r="S82" i="12" s="1"/>
  <c r="R82" i="12" s="1"/>
  <c r="Q23" i="12"/>
  <c r="S23" i="12" s="1"/>
  <c r="R23" i="12" s="1"/>
  <c r="Q444" i="12"/>
  <c r="S444" i="12" s="1"/>
  <c r="R444" i="12" s="1"/>
  <c r="Q409" i="12"/>
  <c r="S409" i="12" s="1"/>
  <c r="R409" i="12" s="1"/>
  <c r="Q528" i="12"/>
  <c r="S528" i="12" s="1"/>
  <c r="R528" i="12" s="1"/>
  <c r="Q19" i="12"/>
  <c r="S19" i="12" s="1"/>
  <c r="R19" i="12" s="1"/>
  <c r="Q284" i="12"/>
  <c r="S284" i="12" s="1"/>
  <c r="R284" i="12" s="1"/>
  <c r="Q53" i="12"/>
  <c r="S53" i="12" s="1"/>
  <c r="R53" i="12" s="1"/>
  <c r="Q503" i="12"/>
  <c r="S503" i="12" s="1"/>
  <c r="R503" i="12" s="1"/>
  <c r="Q226" i="12"/>
  <c r="S226" i="12" s="1"/>
  <c r="R226" i="12" s="1"/>
  <c r="Q578" i="12"/>
  <c r="S578" i="12" s="1"/>
  <c r="R578" i="12" s="1"/>
  <c r="Q434" i="12"/>
  <c r="S434" i="12" s="1"/>
  <c r="R434" i="12" s="1"/>
  <c r="Q573" i="12"/>
  <c r="S573" i="12" s="1"/>
  <c r="R573" i="12" s="1"/>
  <c r="Q505" i="12"/>
  <c r="S505" i="12" s="1"/>
  <c r="R505" i="12" s="1"/>
  <c r="Q485" i="12"/>
  <c r="S485" i="12" s="1"/>
  <c r="R485" i="12" s="1"/>
  <c r="Q437" i="12"/>
  <c r="S437" i="12" s="1"/>
  <c r="R437" i="12" s="1"/>
  <c r="Q269" i="12"/>
  <c r="S269" i="12" s="1"/>
  <c r="R269" i="12" s="1"/>
  <c r="Q236" i="12"/>
  <c r="S236" i="12" s="1"/>
  <c r="R236" i="12" s="1"/>
  <c r="Q31" i="12"/>
  <c r="S31" i="12" s="1"/>
  <c r="R31" i="12" s="1"/>
  <c r="Q11" i="12"/>
  <c r="S11" i="12" s="1"/>
  <c r="R11" i="12" s="1"/>
  <c r="Q359" i="12"/>
  <c r="S359" i="12" s="1"/>
  <c r="R359" i="12" s="1"/>
  <c r="Q274" i="12"/>
  <c r="S274" i="12" s="1"/>
  <c r="R274" i="12" s="1"/>
  <c r="Q182" i="12"/>
  <c r="S182" i="12" s="1"/>
  <c r="R182" i="12" s="1"/>
  <c r="Q534" i="12"/>
  <c r="S534" i="12" s="1"/>
  <c r="R534" i="12" s="1"/>
  <c r="Q418" i="12"/>
  <c r="S418" i="12" s="1"/>
  <c r="R418" i="12" s="1"/>
  <c r="Q366" i="12"/>
  <c r="S366" i="12" s="1"/>
  <c r="R366" i="12" s="1"/>
  <c r="Q334" i="12"/>
  <c r="S334" i="12" s="1"/>
  <c r="R334" i="12" s="1"/>
  <c r="Q166" i="12"/>
  <c r="S166" i="12" s="1"/>
  <c r="R166" i="12" s="1"/>
  <c r="Q273" i="12"/>
  <c r="S273" i="12" s="1"/>
  <c r="R273" i="12" s="1"/>
  <c r="Q209" i="12"/>
  <c r="S209" i="12" s="1"/>
  <c r="R209" i="12" s="1"/>
  <c r="Q157" i="12"/>
  <c r="S157" i="12" s="1"/>
  <c r="R157" i="12" s="1"/>
  <c r="O607" i="12"/>
  <c r="Q574" i="12"/>
  <c r="S574" i="12" s="1"/>
  <c r="R574" i="12" s="1"/>
  <c r="Q601" i="12"/>
  <c r="S601" i="12" s="1"/>
  <c r="R601" i="12" s="1"/>
  <c r="Q525" i="12"/>
  <c r="S525" i="12" s="1"/>
  <c r="R525" i="12" s="1"/>
  <c r="Q489" i="12"/>
  <c r="S489" i="12" s="1"/>
  <c r="R489" i="12" s="1"/>
  <c r="Q449" i="12"/>
  <c r="S449" i="12" s="1"/>
  <c r="R449" i="12" s="1"/>
  <c r="Q305" i="12"/>
  <c r="S305" i="12" s="1"/>
  <c r="R305" i="12" s="1"/>
  <c r="Q281" i="12"/>
  <c r="S281" i="12" s="1"/>
  <c r="R281" i="12" s="1"/>
  <c r="Q508" i="12"/>
  <c r="S508" i="12" s="1"/>
  <c r="R508" i="12" s="1"/>
  <c r="Q460" i="12"/>
  <c r="S460" i="12" s="1"/>
  <c r="R460" i="12" s="1"/>
  <c r="Q126" i="12"/>
  <c r="S126" i="12" s="1"/>
  <c r="R126" i="12" s="1"/>
  <c r="Q129" i="12"/>
  <c r="S129" i="12" s="1"/>
  <c r="R129" i="12" s="1"/>
  <c r="Q89" i="12"/>
  <c r="S89" i="12" s="1"/>
  <c r="R89" i="12" s="1"/>
  <c r="Q45" i="12"/>
  <c r="S45" i="12" s="1"/>
  <c r="R45" i="12" s="1"/>
  <c r="Q92" i="12"/>
  <c r="S92" i="12" s="1"/>
  <c r="R92" i="12" s="1"/>
  <c r="Q575" i="12"/>
  <c r="S575" i="12" s="1"/>
  <c r="R575" i="12" s="1"/>
  <c r="Q535" i="12"/>
  <c r="S535" i="12" s="1"/>
  <c r="R535" i="12" s="1"/>
  <c r="Q431" i="12"/>
  <c r="S431" i="12" s="1"/>
  <c r="R431" i="12" s="1"/>
  <c r="Q391" i="12"/>
  <c r="S391" i="12" s="1"/>
  <c r="R391" i="12" s="1"/>
  <c r="Q123" i="12"/>
  <c r="S123" i="12" s="1"/>
  <c r="R123" i="12" s="1"/>
  <c r="Q585" i="12"/>
  <c r="S585" i="12" s="1"/>
  <c r="R585" i="12" s="1"/>
  <c r="Q369" i="12"/>
  <c r="S369" i="12" s="1"/>
  <c r="R369" i="12" s="1"/>
  <c r="Q156" i="12"/>
  <c r="S156" i="12" s="1"/>
  <c r="R156" i="12" s="1"/>
  <c r="Q568" i="12"/>
  <c r="S568" i="12" s="1"/>
  <c r="R568" i="12" s="1"/>
  <c r="Q520" i="12"/>
  <c r="S520" i="12" s="1"/>
  <c r="R520" i="12" s="1"/>
  <c r="Q432" i="12"/>
  <c r="S432" i="12" s="1"/>
  <c r="R432" i="12" s="1"/>
  <c r="Q396" i="12"/>
  <c r="S396" i="12" s="1"/>
  <c r="R396" i="12" s="1"/>
  <c r="Q288" i="12"/>
  <c r="S288" i="12" s="1"/>
  <c r="R288" i="12" s="1"/>
  <c r="Q228" i="12"/>
  <c r="S228" i="12" s="1"/>
  <c r="R228" i="12" s="1"/>
  <c r="Q58" i="12"/>
  <c r="S58" i="12" s="1"/>
  <c r="R58" i="12" s="1"/>
  <c r="Q39" i="12"/>
  <c r="S39" i="12" s="1"/>
  <c r="R39" i="12" s="1"/>
  <c r="Q133" i="12"/>
  <c r="S133" i="12" s="1"/>
  <c r="R133" i="12" s="1"/>
  <c r="Q57" i="12"/>
  <c r="S57" i="12" s="1"/>
  <c r="R57" i="12" s="1"/>
  <c r="Q255" i="12"/>
  <c r="S255" i="12" s="1"/>
  <c r="R255" i="12" s="1"/>
  <c r="Q163" i="12"/>
  <c r="S163" i="12" s="1"/>
  <c r="R163" i="12" s="1"/>
  <c r="Q507" i="12"/>
  <c r="S507" i="12" s="1"/>
  <c r="R507" i="12" s="1"/>
  <c r="Q375" i="12"/>
  <c r="S375" i="12" s="1"/>
  <c r="R375" i="12" s="1"/>
  <c r="Q170" i="12"/>
  <c r="S170" i="12" s="1"/>
  <c r="R170" i="12" s="1"/>
  <c r="Q410" i="12"/>
  <c r="S410" i="12" s="1"/>
  <c r="R410" i="12" s="1"/>
  <c r="Q553" i="12"/>
  <c r="S553" i="12" s="1"/>
  <c r="R553" i="12" s="1"/>
  <c r="Q316" i="12"/>
  <c r="S316" i="12" s="1"/>
  <c r="R316" i="12" s="1"/>
  <c r="Q440" i="12"/>
  <c r="S440" i="12" s="1"/>
  <c r="R440" i="12" s="1"/>
  <c r="Q484" i="12"/>
  <c r="S484" i="12" s="1"/>
  <c r="R484" i="12" s="1"/>
  <c r="Q260" i="12"/>
  <c r="S260" i="12" s="1"/>
  <c r="R260" i="12" s="1"/>
  <c r="Q90" i="12"/>
  <c r="S90" i="12" s="1"/>
  <c r="R90" i="12" s="1"/>
  <c r="Q111" i="12"/>
  <c r="S111" i="12" s="1"/>
  <c r="R111" i="12" s="1"/>
  <c r="Q480" i="12"/>
  <c r="S480" i="12" s="1"/>
  <c r="R480" i="12" s="1"/>
  <c r="Q466" i="12"/>
  <c r="S466" i="12" s="1"/>
  <c r="R466" i="12" s="1"/>
  <c r="Q445" i="12"/>
  <c r="S445" i="12" s="1"/>
  <c r="R445" i="12" s="1"/>
  <c r="Q413" i="12"/>
  <c r="S413" i="12" s="1"/>
  <c r="R413" i="12" s="1"/>
  <c r="Q512" i="12"/>
  <c r="S512" i="12" s="1"/>
  <c r="R512" i="12" s="1"/>
  <c r="Q230" i="12"/>
  <c r="S230" i="12" s="1"/>
  <c r="R230" i="12" s="1"/>
  <c r="Q562" i="12"/>
  <c r="S562" i="12" s="1"/>
  <c r="R562" i="12" s="1"/>
  <c r="Q487" i="12"/>
  <c r="S487" i="12" s="1"/>
  <c r="R487" i="12" s="1"/>
  <c r="Q201" i="12"/>
  <c r="S201" i="12" s="1"/>
  <c r="R201" i="12" s="1"/>
  <c r="Q475" i="12"/>
  <c r="S475" i="12" s="1"/>
  <c r="R475" i="12" s="1"/>
  <c r="Q501" i="12"/>
  <c r="S501" i="12" s="1"/>
  <c r="R501" i="12" s="1"/>
  <c r="Q389" i="12"/>
  <c r="S389" i="12" s="1"/>
  <c r="R389" i="12" s="1"/>
  <c r="Q312" i="12"/>
  <c r="S312" i="12" s="1"/>
  <c r="R312" i="12" s="1"/>
  <c r="Q496" i="12"/>
  <c r="S496" i="12" s="1"/>
  <c r="R496" i="12" s="1"/>
  <c r="Q113" i="12"/>
  <c r="S113" i="12" s="1"/>
  <c r="R113" i="12" s="1"/>
  <c r="Q559" i="12"/>
  <c r="S559" i="12" s="1"/>
  <c r="R559" i="12" s="1"/>
  <c r="Q407" i="12"/>
  <c r="S407" i="12" s="1"/>
  <c r="R407" i="12" s="1"/>
  <c r="Q560" i="12"/>
  <c r="S560" i="12" s="1"/>
  <c r="R560" i="12" s="1"/>
  <c r="Q404" i="12"/>
  <c r="S404" i="12" s="1"/>
  <c r="R404" i="12" s="1"/>
  <c r="Q304" i="12"/>
  <c r="S304" i="12" s="1"/>
  <c r="R304" i="12" s="1"/>
  <c r="Q200" i="12"/>
  <c r="S200" i="12" s="1"/>
  <c r="R200" i="12" s="1"/>
  <c r="Q125" i="12"/>
  <c r="S125" i="12" s="1"/>
  <c r="R125" i="12" s="1"/>
  <c r="Q592" i="12"/>
  <c r="S592" i="12" s="1"/>
  <c r="R592" i="12" s="1"/>
  <c r="Q576" i="12"/>
  <c r="S576" i="12" s="1"/>
  <c r="R576" i="12" s="1"/>
  <c r="Q308" i="12"/>
  <c r="S308" i="12" s="1"/>
  <c r="R308" i="12" s="1"/>
  <c r="Q544" i="12"/>
  <c r="S544" i="12" s="1"/>
  <c r="R544" i="12" s="1"/>
  <c r="Q8" i="12"/>
  <c r="S8" i="12" s="1"/>
  <c r="R8" i="12" s="1"/>
  <c r="Q117" i="12"/>
  <c r="S117" i="12" s="1"/>
  <c r="R117" i="12" s="1"/>
  <c r="Q171" i="12"/>
  <c r="S171" i="12" s="1"/>
  <c r="R171" i="12" s="1"/>
  <c r="Q582" i="12"/>
  <c r="S582" i="12" s="1"/>
  <c r="R582" i="12" s="1"/>
  <c r="Q373" i="12"/>
  <c r="S373" i="12" s="1"/>
  <c r="R373" i="12" s="1"/>
  <c r="Q114" i="12"/>
  <c r="S114" i="12" s="1"/>
  <c r="R114" i="12" s="1"/>
  <c r="Q493" i="12"/>
  <c r="S493" i="12" s="1"/>
  <c r="R493" i="12" s="1"/>
  <c r="Q137" i="12"/>
  <c r="S137" i="12" s="1"/>
  <c r="R137" i="12" s="1"/>
  <c r="Q38" i="12"/>
  <c r="S38" i="12" s="1"/>
  <c r="R38" i="12" s="1"/>
  <c r="Q22" i="12"/>
  <c r="S22" i="12" s="1"/>
  <c r="R22" i="12" s="1"/>
  <c r="Q263" i="12"/>
  <c r="S263" i="12" s="1"/>
  <c r="R263" i="12" s="1"/>
  <c r="Q215" i="12"/>
  <c r="S215" i="12" s="1"/>
  <c r="R215" i="12" s="1"/>
  <c r="Q191" i="12"/>
  <c r="S191" i="12" s="1"/>
  <c r="R191" i="12" s="1"/>
  <c r="Q159" i="12"/>
  <c r="S159" i="12" s="1"/>
  <c r="R159" i="12" s="1"/>
  <c r="Q144" i="12"/>
  <c r="S144" i="12" s="1"/>
  <c r="R144" i="12" s="1"/>
  <c r="Q108" i="12"/>
  <c r="S108" i="12" s="1"/>
  <c r="R108" i="12" s="1"/>
  <c r="Q68" i="12"/>
  <c r="S68" i="12" s="1"/>
  <c r="R68" i="12" s="1"/>
  <c r="Q242" i="12"/>
  <c r="S242" i="12" s="1"/>
  <c r="R242" i="12" s="1"/>
  <c r="Q567" i="12"/>
  <c r="S567" i="12" s="1"/>
  <c r="R567" i="12" s="1"/>
  <c r="Q519" i="12"/>
  <c r="S519" i="12" s="1"/>
  <c r="R519" i="12" s="1"/>
  <c r="Q447" i="12"/>
  <c r="S447" i="12" s="1"/>
  <c r="R447" i="12" s="1"/>
  <c r="Q387" i="12"/>
  <c r="S387" i="12" s="1"/>
  <c r="R387" i="12" s="1"/>
  <c r="Q339" i="12"/>
  <c r="S339" i="12" s="1"/>
  <c r="R339" i="12" s="1"/>
  <c r="Q234" i="12"/>
  <c r="S234" i="12" s="1"/>
  <c r="R234" i="12" s="1"/>
  <c r="Q218" i="12"/>
  <c r="S218" i="12" s="1"/>
  <c r="R218" i="12" s="1"/>
  <c r="Q198" i="12"/>
  <c r="S198" i="12" s="1"/>
  <c r="R198" i="12" s="1"/>
  <c r="Q398" i="12"/>
  <c r="S398" i="12" s="1"/>
  <c r="R398" i="12" s="1"/>
  <c r="Q554" i="12"/>
  <c r="S554" i="12" s="1"/>
  <c r="R554" i="12" s="1"/>
  <c r="Q506" i="12"/>
  <c r="S506" i="12" s="1"/>
  <c r="R506" i="12" s="1"/>
  <c r="Q378" i="12"/>
  <c r="S378" i="12" s="1"/>
  <c r="R378" i="12" s="1"/>
  <c r="Q498" i="12"/>
  <c r="S498" i="12" s="1"/>
  <c r="R498" i="12" s="1"/>
  <c r="Q565" i="12"/>
  <c r="S565" i="12" s="1"/>
  <c r="R565" i="12" s="1"/>
  <c r="Q545" i="12"/>
  <c r="S545" i="12" s="1"/>
  <c r="R545" i="12" s="1"/>
  <c r="Q513" i="12"/>
  <c r="S513" i="12" s="1"/>
  <c r="R513" i="12" s="1"/>
  <c r="Q497" i="12"/>
  <c r="S497" i="12" s="1"/>
  <c r="R497" i="12" s="1"/>
  <c r="Q301" i="12"/>
  <c r="S301" i="12" s="1"/>
  <c r="R301" i="12" s="1"/>
  <c r="Q249" i="12"/>
  <c r="S249" i="12" s="1"/>
  <c r="R249" i="12" s="1"/>
  <c r="Q225" i="12"/>
  <c r="S225" i="12" s="1"/>
  <c r="R225" i="12" s="1"/>
  <c r="Q139" i="12"/>
  <c r="S139" i="12" s="1"/>
  <c r="R139" i="12" s="1"/>
  <c r="Q95" i="12"/>
  <c r="S95" i="12" s="1"/>
  <c r="R95" i="12" s="1"/>
  <c r="Q36" i="12"/>
  <c r="S36" i="12" s="1"/>
  <c r="R36" i="12" s="1"/>
  <c r="Q143" i="12"/>
  <c r="S143" i="12" s="1"/>
  <c r="R143" i="12" s="1"/>
  <c r="Q572" i="12"/>
  <c r="S572" i="12" s="1"/>
  <c r="R572" i="12" s="1"/>
  <c r="Q532" i="12"/>
  <c r="S532" i="12" s="1"/>
  <c r="R532" i="12" s="1"/>
  <c r="Q476" i="12"/>
  <c r="S476" i="12" s="1"/>
  <c r="R476" i="12" s="1"/>
  <c r="Q428" i="12"/>
  <c r="S428" i="12" s="1"/>
  <c r="R428" i="12" s="1"/>
  <c r="Q400" i="12"/>
  <c r="S400" i="12" s="1"/>
  <c r="R400" i="12" s="1"/>
  <c r="Q348" i="12"/>
  <c r="S348" i="12" s="1"/>
  <c r="R348" i="12" s="1"/>
  <c r="Q248" i="12"/>
  <c r="S248" i="12" s="1"/>
  <c r="R248" i="12" s="1"/>
  <c r="Q204" i="12"/>
  <c r="S204" i="12" s="1"/>
  <c r="R204" i="12" s="1"/>
  <c r="Q172" i="12"/>
  <c r="S172" i="12" s="1"/>
  <c r="R172" i="12" s="1"/>
  <c r="Q35" i="12"/>
  <c r="S35" i="12" s="1"/>
  <c r="R35" i="12" s="1"/>
  <c r="Q380" i="12"/>
  <c r="S380" i="12" s="1"/>
  <c r="R380" i="12" s="1"/>
  <c r="Q181" i="12"/>
  <c r="S181" i="12" s="1"/>
  <c r="R181" i="12" s="1"/>
  <c r="Q393" i="12"/>
  <c r="S393" i="12" s="1"/>
  <c r="R393" i="12" s="1"/>
  <c r="Q365" i="12"/>
  <c r="S365" i="12" s="1"/>
  <c r="R365" i="12" s="1"/>
  <c r="Q193" i="12"/>
  <c r="S193" i="12" s="1"/>
  <c r="R193" i="12" s="1"/>
  <c r="Q101" i="12"/>
  <c r="S101" i="12" s="1"/>
  <c r="R101" i="12" s="1"/>
  <c r="Q136" i="12"/>
  <c r="S136" i="12" s="1"/>
  <c r="R136" i="12" s="1"/>
  <c r="Q64" i="12"/>
  <c r="S64" i="12" s="1"/>
  <c r="R64" i="12" s="1"/>
  <c r="Q189" i="12"/>
  <c r="S189" i="12" s="1"/>
  <c r="R189" i="12" s="1"/>
  <c r="Q91" i="12"/>
  <c r="S91" i="12" s="1"/>
  <c r="R91" i="12" s="1"/>
  <c r="Q539" i="12"/>
  <c r="S539" i="12" s="1"/>
  <c r="R539" i="12" s="1"/>
  <c r="Q491" i="12"/>
  <c r="S491" i="12" s="1"/>
  <c r="R491" i="12" s="1"/>
  <c r="Q455" i="12"/>
  <c r="S455" i="12" s="1"/>
  <c r="R455" i="12" s="1"/>
  <c r="Q371" i="12"/>
  <c r="S371" i="12" s="1"/>
  <c r="R371" i="12" s="1"/>
  <c r="Q270" i="12"/>
  <c r="S270" i="12" s="1"/>
  <c r="R270" i="12" s="1"/>
  <c r="Q254" i="12"/>
  <c r="S254" i="12" s="1"/>
  <c r="R254" i="12" s="1"/>
  <c r="Q214" i="12"/>
  <c r="S214" i="12" s="1"/>
  <c r="R214" i="12" s="1"/>
  <c r="Q158" i="12"/>
  <c r="S158" i="12" s="1"/>
  <c r="R158" i="12" s="1"/>
  <c r="Q162" i="12"/>
  <c r="S162" i="12" s="1"/>
  <c r="R162" i="12" s="1"/>
  <c r="Q546" i="12"/>
  <c r="S546" i="12" s="1"/>
  <c r="R546" i="12" s="1"/>
  <c r="Q514" i="12"/>
  <c r="S514" i="12" s="1"/>
  <c r="R514" i="12" s="1"/>
  <c r="Q490" i="12"/>
  <c r="S490" i="12" s="1"/>
  <c r="R490" i="12" s="1"/>
  <c r="Q402" i="12"/>
  <c r="S402" i="12" s="1"/>
  <c r="R402" i="12" s="1"/>
  <c r="Q345" i="12"/>
  <c r="S345" i="12" s="1"/>
  <c r="R345" i="12" s="1"/>
  <c r="Q329" i="12"/>
  <c r="S329" i="12" s="1"/>
  <c r="R329" i="12" s="1"/>
  <c r="Q297" i="12"/>
  <c r="S297" i="12" s="1"/>
  <c r="R297" i="12" s="1"/>
  <c r="Q221" i="12"/>
  <c r="S221" i="12" s="1"/>
  <c r="R221" i="12" s="1"/>
  <c r="Q472" i="12"/>
  <c r="S472" i="12" s="1"/>
  <c r="R472" i="12" s="1"/>
  <c r="Q138" i="12"/>
  <c r="S138" i="12" s="1"/>
  <c r="R138" i="12" s="1"/>
  <c r="Q584" i="12"/>
  <c r="S584" i="12" s="1"/>
  <c r="R584" i="12" s="1"/>
  <c r="Q524" i="12"/>
  <c r="S524" i="12" s="1"/>
  <c r="R524" i="12" s="1"/>
  <c r="Q468" i="12"/>
  <c r="S468" i="12" s="1"/>
  <c r="R468" i="12" s="1"/>
  <c r="Q420" i="12"/>
  <c r="S420" i="12" s="1"/>
  <c r="R420" i="12" s="1"/>
  <c r="Q356" i="12"/>
  <c r="S356" i="12" s="1"/>
  <c r="R356" i="12" s="1"/>
  <c r="Q300" i="12"/>
  <c r="S300" i="12" s="1"/>
  <c r="R300" i="12" s="1"/>
  <c r="Q192" i="12"/>
  <c r="S192" i="12" s="1"/>
  <c r="R192" i="12" s="1"/>
  <c r="Q150" i="12"/>
  <c r="S150" i="12" s="1"/>
  <c r="R150" i="12" s="1"/>
  <c r="Q118" i="12"/>
  <c r="S118" i="12" s="1"/>
  <c r="R118" i="12" s="1"/>
  <c r="Q317" i="12"/>
  <c r="S317" i="12" s="1"/>
  <c r="R317" i="12" s="1"/>
  <c r="Q314" i="12"/>
  <c r="S314" i="12" s="1"/>
  <c r="R314" i="12" s="1"/>
  <c r="Q155" i="12"/>
  <c r="S155" i="12" s="1"/>
  <c r="R155" i="12" s="1"/>
  <c r="Q56" i="12"/>
  <c r="S56" i="12" s="1"/>
  <c r="R56" i="12" s="1"/>
  <c r="Q197" i="12"/>
  <c r="S197" i="12" s="1"/>
  <c r="R197" i="12" s="1"/>
  <c r="Q67" i="12"/>
  <c r="S67" i="12" s="1"/>
  <c r="R67" i="12" s="1"/>
  <c r="Q533" i="12"/>
  <c r="S533" i="12" s="1"/>
  <c r="R533" i="12" s="1"/>
  <c r="Q372" i="12"/>
  <c r="S372" i="12" s="1"/>
  <c r="R372" i="12" s="1"/>
  <c r="Q145" i="12"/>
  <c r="S145" i="12" s="1"/>
  <c r="R145" i="12" s="1"/>
  <c r="Q77" i="12"/>
  <c r="S77" i="12" s="1"/>
  <c r="R77" i="12" s="1"/>
  <c r="Q61" i="12"/>
  <c r="S61" i="12" s="1"/>
  <c r="R61" i="12" s="1"/>
  <c r="Q18" i="12"/>
  <c r="S18" i="12" s="1"/>
  <c r="R18" i="12" s="1"/>
  <c r="Q306" i="12"/>
  <c r="S306" i="12" s="1"/>
  <c r="R306" i="12" s="1"/>
  <c r="Q275" i="12"/>
  <c r="S275" i="12" s="1"/>
  <c r="R275" i="12" s="1"/>
  <c r="Q223" i="12"/>
  <c r="S223" i="12" s="1"/>
  <c r="R223" i="12" s="1"/>
  <c r="Q167" i="12"/>
  <c r="S167" i="12" s="1"/>
  <c r="R167" i="12" s="1"/>
  <c r="Q116" i="12"/>
  <c r="S116" i="12" s="1"/>
  <c r="R116" i="12" s="1"/>
  <c r="Q84" i="12"/>
  <c r="S84" i="12" s="1"/>
  <c r="R84" i="12" s="1"/>
  <c r="Q48" i="12"/>
  <c r="Q25" i="12"/>
  <c r="S25" i="12" s="1"/>
  <c r="R25" i="12" s="1"/>
  <c r="Q352" i="12"/>
  <c r="S352" i="12" s="1"/>
  <c r="R352" i="12" s="1"/>
  <c r="Q268" i="12"/>
  <c r="S268" i="12" s="1"/>
  <c r="R268" i="12" s="1"/>
  <c r="Q303" i="12"/>
  <c r="S303" i="12" s="1"/>
  <c r="R303" i="12" s="1"/>
  <c r="Q219" i="12"/>
  <c r="S219" i="12" s="1"/>
  <c r="R219" i="12" s="1"/>
  <c r="Q104" i="12"/>
  <c r="S104" i="12" s="1"/>
  <c r="R104" i="12" s="1"/>
  <c r="Q21" i="12"/>
  <c r="S21" i="12" s="1"/>
  <c r="R21" i="12" s="1"/>
  <c r="Q83" i="12"/>
  <c r="S83" i="12" s="1"/>
  <c r="R83" i="12" s="1"/>
  <c r="V286" i="12"/>
  <c r="V422" i="12"/>
  <c r="Q603" i="12"/>
  <c r="S603" i="12" s="1"/>
  <c r="V9" i="12"/>
  <c r="V160" i="12"/>
  <c r="V602" i="12"/>
  <c r="O589" i="12"/>
  <c r="V175" i="12"/>
  <c r="O324" i="12"/>
  <c r="V205" i="12"/>
  <c r="V130" i="12"/>
  <c r="V324" i="12"/>
  <c r="Q257" i="12"/>
  <c r="O265" i="12"/>
  <c r="Z595" i="12"/>
  <c r="Z598" i="12"/>
  <c r="Q100" i="12"/>
  <c r="O105" i="12"/>
  <c r="Q325" i="12"/>
  <c r="O335" i="12"/>
  <c r="O586" i="12"/>
  <c r="Q523" i="12"/>
  <c r="O527" i="12"/>
  <c r="O457" i="12"/>
  <c r="O602" i="12"/>
  <c r="V469" i="12"/>
  <c r="V265" i="12"/>
  <c r="V361" i="12"/>
  <c r="Z443" i="12"/>
  <c r="R598" i="12"/>
  <c r="V295" i="12"/>
  <c r="X100" i="12"/>
  <c r="V105" i="12"/>
  <c r="V335" i="12"/>
  <c r="Q206" i="12"/>
  <c r="O231" i="12"/>
  <c r="Q590" i="12"/>
  <c r="O593" i="12"/>
  <c r="Q529" i="12"/>
  <c r="O547" i="12"/>
  <c r="V256" i="12"/>
  <c r="V414" i="12"/>
  <c r="O41" i="12"/>
  <c r="Q287" i="12"/>
  <c r="O290" i="12"/>
  <c r="V527" i="12"/>
  <c r="V309" i="12"/>
  <c r="V238" i="12"/>
  <c r="S443" i="12"/>
  <c r="S587" i="12"/>
  <c r="O256" i="12"/>
  <c r="Q581" i="12"/>
  <c r="Z587" i="12"/>
  <c r="Q283" i="12"/>
  <c r="O286" i="12"/>
  <c r="Q479" i="12"/>
  <c r="O522" i="12"/>
  <c r="Q415" i="12"/>
  <c r="O422" i="12"/>
  <c r="V478" i="12"/>
  <c r="X176" i="12"/>
  <c r="V195" i="12"/>
  <c r="Q74" i="12"/>
  <c r="O85" i="12"/>
  <c r="Q266" i="12"/>
  <c r="O282" i="12"/>
  <c r="Q426" i="12"/>
  <c r="O441" i="12"/>
  <c r="Q341" i="12"/>
  <c r="O343" i="12"/>
  <c r="Q336" i="12"/>
  <c r="O340" i="12"/>
  <c r="V231" i="12"/>
  <c r="V593" i="12"/>
  <c r="V547" i="12"/>
  <c r="Q423" i="12"/>
  <c r="O425" i="12"/>
  <c r="Q362" i="12"/>
  <c r="O381" i="12"/>
  <c r="Q86" i="12"/>
  <c r="O99" i="12"/>
  <c r="Q42" i="12"/>
  <c r="O47" i="12"/>
  <c r="X10" i="12"/>
  <c r="V41" i="12"/>
  <c r="V290" i="12"/>
  <c r="Q548" i="12"/>
  <c r="O579" i="12"/>
  <c r="O597" i="12"/>
  <c r="Z310" i="12"/>
  <c r="O238" i="12"/>
  <c r="O130" i="12"/>
  <c r="O175" i="12"/>
  <c r="Q458" i="12"/>
  <c r="O469" i="12"/>
  <c r="Q344" i="12"/>
  <c r="O361" i="12"/>
  <c r="Q291" i="12"/>
  <c r="O295" i="12"/>
  <c r="Z106" i="12"/>
  <c r="Q383" i="12"/>
  <c r="O414" i="12"/>
  <c r="R196" i="12"/>
  <c r="V73" i="12"/>
  <c r="Q296" i="12"/>
  <c r="O309" i="12"/>
  <c r="V457" i="12"/>
  <c r="O205" i="12"/>
  <c r="V522" i="12"/>
  <c r="Q470" i="12"/>
  <c r="O478" i="12"/>
  <c r="Q176" i="12"/>
  <c r="O195" i="12"/>
  <c r="X74" i="12"/>
  <c r="V85" i="12"/>
  <c r="Z232" i="12"/>
  <c r="Q4" i="12"/>
  <c r="O9" i="12"/>
  <c r="X266" i="12"/>
  <c r="V282" i="12"/>
  <c r="X426" i="12"/>
  <c r="V441" i="12"/>
  <c r="V340" i="12"/>
  <c r="Q131" i="12"/>
  <c r="O160" i="12"/>
  <c r="V586" i="12"/>
  <c r="V425" i="12"/>
  <c r="X362" i="12"/>
  <c r="V381" i="12"/>
  <c r="V99" i="12"/>
  <c r="X42" i="12"/>
  <c r="V47" i="12"/>
  <c r="O73" i="12"/>
  <c r="V579" i="12"/>
  <c r="S595" i="12"/>
  <c r="Z196" i="12"/>
  <c r="S232" i="12"/>
  <c r="S106" i="12"/>
  <c r="Z161" i="12"/>
  <c r="S310" i="12"/>
  <c r="S161" i="12"/>
  <c r="X8" i="12"/>
  <c r="Z8" i="12" s="1"/>
  <c r="Y8" i="12" s="1"/>
  <c r="X283" i="12"/>
  <c r="X96" i="12"/>
  <c r="Z96" i="12" s="1"/>
  <c r="Y96" i="12" s="1"/>
  <c r="X479" i="12"/>
  <c r="X375" i="12"/>
  <c r="Z375" i="12" s="1"/>
  <c r="Y375" i="12" s="1"/>
  <c r="X170" i="12"/>
  <c r="Z170" i="12" s="1"/>
  <c r="Y170" i="12" s="1"/>
  <c r="X561" i="12"/>
  <c r="Z561" i="12" s="1"/>
  <c r="Y561" i="12" s="1"/>
  <c r="X285" i="12"/>
  <c r="Z285" i="12" s="1"/>
  <c r="Y285" i="12" s="1"/>
  <c r="X536" i="12"/>
  <c r="Z536" i="12" s="1"/>
  <c r="Y536" i="12" s="1"/>
  <c r="X252" i="12"/>
  <c r="Z252" i="12" s="1"/>
  <c r="Y252" i="12" s="1"/>
  <c r="X409" i="12"/>
  <c r="Z409" i="12" s="1"/>
  <c r="Y409" i="12" s="1"/>
  <c r="X289" i="12"/>
  <c r="Z289" i="12" s="1"/>
  <c r="Y289" i="12" s="1"/>
  <c r="X242" i="12"/>
  <c r="Z242" i="12" s="1"/>
  <c r="Y242" i="12" s="1"/>
  <c r="X399" i="12"/>
  <c r="Z399" i="12" s="1"/>
  <c r="Y399" i="12" s="1"/>
  <c r="X323" i="12"/>
  <c r="Z323" i="12" s="1"/>
  <c r="Y323" i="12" s="1"/>
  <c r="X218" i="12"/>
  <c r="Z218" i="12" s="1"/>
  <c r="Y218" i="12" s="1"/>
  <c r="X554" i="12"/>
  <c r="Z554" i="12" s="1"/>
  <c r="Y554" i="12" s="1"/>
  <c r="X565" i="12"/>
  <c r="Z565" i="12" s="1"/>
  <c r="Y565" i="12" s="1"/>
  <c r="X497" i="12"/>
  <c r="Z497" i="12" s="1"/>
  <c r="Y497" i="12" s="1"/>
  <c r="X336" i="12"/>
  <c r="X476" i="12"/>
  <c r="Z476" i="12" s="1"/>
  <c r="Y476" i="12" s="1"/>
  <c r="X182" i="12"/>
  <c r="Z182" i="12" s="1"/>
  <c r="Y182" i="12" s="1"/>
  <c r="X529" i="12"/>
  <c r="X525" i="12"/>
  <c r="Z525" i="12" s="1"/>
  <c r="Y525" i="12" s="1"/>
  <c r="X115" i="12"/>
  <c r="Z115" i="12" s="1"/>
  <c r="Y115" i="12" s="1"/>
  <c r="X223" i="12"/>
  <c r="Z223" i="12" s="1"/>
  <c r="Y223" i="12" s="1"/>
  <c r="X352" i="12"/>
  <c r="Z352" i="12" s="1"/>
  <c r="Y352" i="12" s="1"/>
  <c r="X185" i="12"/>
  <c r="Z185" i="12" s="1"/>
  <c r="Y185" i="12" s="1"/>
  <c r="X549" i="12"/>
  <c r="Z549" i="12" s="1"/>
  <c r="Y549" i="12" s="1"/>
  <c r="X171" i="12"/>
  <c r="Z171" i="12" s="1"/>
  <c r="Y171" i="12" s="1"/>
  <c r="X582" i="12"/>
  <c r="Z582" i="12" s="1"/>
  <c r="Y582" i="12" s="1"/>
  <c r="X569" i="12"/>
  <c r="Z569" i="12" s="1"/>
  <c r="Y569" i="12" s="1"/>
  <c r="X517" i="12"/>
  <c r="Z517" i="12" s="1"/>
  <c r="Y517" i="12" s="1"/>
  <c r="X477" i="12"/>
  <c r="Z477" i="12" s="1"/>
  <c r="Y477" i="12" s="1"/>
  <c r="X277" i="12"/>
  <c r="Z277" i="12" s="1"/>
  <c r="Y277" i="12" s="1"/>
  <c r="X237" i="12"/>
  <c r="Z237" i="12" s="1"/>
  <c r="Y237" i="12" s="1"/>
  <c r="X293" i="12"/>
  <c r="Z293" i="12" s="1"/>
  <c r="Y293" i="12" s="1"/>
  <c r="X284" i="12"/>
  <c r="Z284" i="12" s="1"/>
  <c r="Y284" i="12" s="1"/>
  <c r="X4" i="12"/>
  <c r="X226" i="12"/>
  <c r="Z226" i="12" s="1"/>
  <c r="Y226" i="12" s="1"/>
  <c r="X578" i="12"/>
  <c r="Z578" i="12" s="1"/>
  <c r="Y578" i="12" s="1"/>
  <c r="X434" i="12"/>
  <c r="Z434" i="12" s="1"/>
  <c r="Y434" i="12" s="1"/>
  <c r="X573" i="12"/>
  <c r="Z573" i="12" s="1"/>
  <c r="Y573" i="12" s="1"/>
  <c r="X505" i="12"/>
  <c r="Z505" i="12" s="1"/>
  <c r="Y505" i="12" s="1"/>
  <c r="X485" i="12"/>
  <c r="Z485" i="12" s="1"/>
  <c r="Y485" i="12" s="1"/>
  <c r="X437" i="12"/>
  <c r="Z437" i="12" s="1"/>
  <c r="Y437" i="12" s="1"/>
  <c r="X269" i="12"/>
  <c r="Z269" i="12" s="1"/>
  <c r="Y269" i="12" s="1"/>
  <c r="X236" i="12"/>
  <c r="Z236" i="12" s="1"/>
  <c r="Y236" i="12" s="1"/>
  <c r="X11" i="12"/>
  <c r="Z11" i="12" s="1"/>
  <c r="Y11" i="12" s="1"/>
  <c r="X327" i="12"/>
  <c r="Z327" i="12" s="1"/>
  <c r="Y327" i="12" s="1"/>
  <c r="X581" i="12"/>
  <c r="X349" i="12"/>
  <c r="Z349" i="12" s="1"/>
  <c r="Y349" i="12" s="1"/>
  <c r="X239" i="12"/>
  <c r="X64" i="12"/>
  <c r="Z64" i="12" s="1"/>
  <c r="Y64" i="12" s="1"/>
  <c r="X539" i="12"/>
  <c r="Z539" i="12" s="1"/>
  <c r="Y539" i="12" s="1"/>
  <c r="X491" i="12"/>
  <c r="Z491" i="12" s="1"/>
  <c r="Y491" i="12" s="1"/>
  <c r="X455" i="12"/>
  <c r="Z455" i="12" s="1"/>
  <c r="Y455" i="12" s="1"/>
  <c r="X423" i="12"/>
  <c r="X371" i="12"/>
  <c r="Z371" i="12" s="1"/>
  <c r="Y371" i="12" s="1"/>
  <c r="X158" i="12"/>
  <c r="Z158" i="12" s="1"/>
  <c r="Y158" i="12" s="1"/>
  <c r="X162" i="12"/>
  <c r="Z162" i="12" s="1"/>
  <c r="Y162" i="12" s="1"/>
  <c r="X546" i="12"/>
  <c r="Z546" i="12" s="1"/>
  <c r="Y546" i="12" s="1"/>
  <c r="X514" i="12"/>
  <c r="Z514" i="12" s="1"/>
  <c r="Y514" i="12" s="1"/>
  <c r="X490" i="12"/>
  <c r="Z490" i="12" s="1"/>
  <c r="Y490" i="12" s="1"/>
  <c r="X397" i="12"/>
  <c r="Z397" i="12" s="1"/>
  <c r="Y397" i="12" s="1"/>
  <c r="X353" i="12"/>
  <c r="Z353" i="12" s="1"/>
  <c r="Y353" i="12" s="1"/>
  <c r="X337" i="12"/>
  <c r="Z337" i="12" s="1"/>
  <c r="Y337" i="12" s="1"/>
  <c r="X321" i="12"/>
  <c r="Z321" i="12" s="1"/>
  <c r="Y321" i="12" s="1"/>
  <c r="X600" i="12"/>
  <c r="Z600" i="12" s="1"/>
  <c r="Y600" i="12" s="1"/>
  <c r="X401" i="12"/>
  <c r="Z401" i="12" s="1"/>
  <c r="Y401" i="12" s="1"/>
  <c r="X138" i="12"/>
  <c r="Z138" i="12" s="1"/>
  <c r="Y138" i="12" s="1"/>
  <c r="X584" i="12"/>
  <c r="Z584" i="12" s="1"/>
  <c r="Y584" i="12" s="1"/>
  <c r="X468" i="12"/>
  <c r="Z468" i="12" s="1"/>
  <c r="Y468" i="12" s="1"/>
  <c r="X420" i="12"/>
  <c r="Z420" i="12" s="1"/>
  <c r="Y420" i="12" s="1"/>
  <c r="X356" i="12"/>
  <c r="Z356" i="12" s="1"/>
  <c r="Y356" i="12" s="1"/>
  <c r="X300" i="12"/>
  <c r="Z300" i="12" s="1"/>
  <c r="Y300" i="12" s="1"/>
  <c r="X142" i="12"/>
  <c r="Z142" i="12" s="1"/>
  <c r="Y142" i="12" s="1"/>
  <c r="X94" i="12"/>
  <c r="Z94" i="12" s="1"/>
  <c r="Y94" i="12" s="1"/>
  <c r="X78" i="12"/>
  <c r="Z78" i="12" s="1"/>
  <c r="Y78" i="12" s="1"/>
  <c r="X245" i="12"/>
  <c r="Z245" i="12" s="1"/>
  <c r="Y245" i="12" s="1"/>
  <c r="X154" i="12"/>
  <c r="Z154" i="12" s="1"/>
  <c r="Y154" i="12" s="1"/>
  <c r="X129" i="12"/>
  <c r="Z129" i="12" s="1"/>
  <c r="Y129" i="12" s="1"/>
  <c r="X92" i="12"/>
  <c r="Z92" i="12" s="1"/>
  <c r="Y92" i="12" s="1"/>
  <c r="X575" i="12"/>
  <c r="Z575" i="12" s="1"/>
  <c r="Y575" i="12" s="1"/>
  <c r="X535" i="12"/>
  <c r="Z535" i="12" s="1"/>
  <c r="Y535" i="12" s="1"/>
  <c r="X431" i="12"/>
  <c r="Z431" i="12" s="1"/>
  <c r="Y431" i="12" s="1"/>
  <c r="X391" i="12"/>
  <c r="Z391" i="12" s="1"/>
  <c r="Y391" i="12" s="1"/>
  <c r="X123" i="12"/>
  <c r="Z123" i="12" s="1"/>
  <c r="Y123" i="12" s="1"/>
  <c r="X585" i="12"/>
  <c r="Z585" i="12" s="1"/>
  <c r="Y585" i="12" s="1"/>
  <c r="X369" i="12"/>
  <c r="Z369" i="12" s="1"/>
  <c r="Y369" i="12" s="1"/>
  <c r="X568" i="12"/>
  <c r="Z568" i="12" s="1"/>
  <c r="Y568" i="12" s="1"/>
  <c r="X548" i="12"/>
  <c r="X432" i="12"/>
  <c r="Z432" i="12" s="1"/>
  <c r="Y432" i="12" s="1"/>
  <c r="X396" i="12"/>
  <c r="Z396" i="12" s="1"/>
  <c r="Y396" i="12" s="1"/>
  <c r="X288" i="12"/>
  <c r="Z288" i="12" s="1"/>
  <c r="Y288" i="12" s="1"/>
  <c r="X46" i="12"/>
  <c r="Z46" i="12" s="1"/>
  <c r="Y46" i="12" s="1"/>
  <c r="X465" i="12"/>
  <c r="Z465" i="12" s="1"/>
  <c r="Y465" i="12" s="1"/>
  <c r="X259" i="12"/>
  <c r="Z259" i="12" s="1"/>
  <c r="Y259" i="12" s="1"/>
  <c r="X148" i="12"/>
  <c r="Z148" i="12" s="1"/>
  <c r="Y148" i="12" s="1"/>
  <c r="X44" i="12"/>
  <c r="Z44" i="12" s="1"/>
  <c r="Y44" i="12" s="1"/>
  <c r="X177" i="12"/>
  <c r="Z177" i="12" s="1"/>
  <c r="Y177" i="12" s="1"/>
  <c r="X141" i="12"/>
  <c r="Z141" i="12" s="1"/>
  <c r="Y141" i="12" s="1"/>
  <c r="X57" i="12"/>
  <c r="Z57" i="12" s="1"/>
  <c r="Y57" i="12" s="1"/>
  <c r="X227" i="12"/>
  <c r="Z227" i="12" s="1"/>
  <c r="Y227" i="12" s="1"/>
  <c r="X163" i="12"/>
  <c r="Z163" i="12" s="1"/>
  <c r="Y163" i="12" s="1"/>
  <c r="X52" i="12"/>
  <c r="Z52" i="12" s="1"/>
  <c r="Y52" i="12" s="1"/>
  <c r="X451" i="12"/>
  <c r="Z451" i="12" s="1"/>
  <c r="Y451" i="12" s="1"/>
  <c r="X558" i="12"/>
  <c r="Z558" i="12" s="1"/>
  <c r="Y558" i="12" s="1"/>
  <c r="X330" i="12"/>
  <c r="Z330" i="12" s="1"/>
  <c r="Y330" i="12" s="1"/>
  <c r="X509" i="12"/>
  <c r="Z509" i="12" s="1"/>
  <c r="Y509" i="12" s="1"/>
  <c r="X151" i="12"/>
  <c r="Z151" i="12" s="1"/>
  <c r="Y151" i="12" s="1"/>
  <c r="X147" i="12"/>
  <c r="Z147" i="12" s="1"/>
  <c r="Y147" i="12" s="1"/>
  <c r="X492" i="12"/>
  <c r="Z492" i="12" s="1"/>
  <c r="Y492" i="12" s="1"/>
  <c r="X188" i="12"/>
  <c r="Z188" i="12" s="1"/>
  <c r="Y188" i="12" s="1"/>
  <c r="X22" i="12"/>
  <c r="Z22" i="12" s="1"/>
  <c r="Y22" i="12" s="1"/>
  <c r="X215" i="12"/>
  <c r="Z215" i="12" s="1"/>
  <c r="Y215" i="12" s="1"/>
  <c r="X567" i="12"/>
  <c r="Z567" i="12" s="1"/>
  <c r="Y567" i="12" s="1"/>
  <c r="X198" i="12"/>
  <c r="Z198" i="12" s="1"/>
  <c r="Y198" i="12" s="1"/>
  <c r="X513" i="12"/>
  <c r="Z513" i="12" s="1"/>
  <c r="Y513" i="12" s="1"/>
  <c r="X301" i="12"/>
  <c r="Z301" i="12" s="1"/>
  <c r="Y301" i="12" s="1"/>
  <c r="X139" i="12"/>
  <c r="Z139" i="12" s="1"/>
  <c r="Y139" i="12" s="1"/>
  <c r="X36" i="12"/>
  <c r="Z36" i="12" s="1"/>
  <c r="Y36" i="12" s="1"/>
  <c r="X572" i="12"/>
  <c r="Z572" i="12" s="1"/>
  <c r="Y572" i="12" s="1"/>
  <c r="X428" i="12"/>
  <c r="Z428" i="12" s="1"/>
  <c r="Y428" i="12" s="1"/>
  <c r="X348" i="12"/>
  <c r="Z348" i="12" s="1"/>
  <c r="Y348" i="12" s="1"/>
  <c r="X248" i="12"/>
  <c r="Z248" i="12" s="1"/>
  <c r="Y248" i="12" s="1"/>
  <c r="X380" i="12"/>
  <c r="Z380" i="12" s="1"/>
  <c r="Y380" i="12" s="1"/>
  <c r="X590" i="12"/>
  <c r="X475" i="12"/>
  <c r="Z475" i="12" s="1"/>
  <c r="Y475" i="12" s="1"/>
  <c r="X449" i="12"/>
  <c r="Z449" i="12" s="1"/>
  <c r="Y449" i="12" s="1"/>
  <c r="X305" i="12"/>
  <c r="Z305" i="12" s="1"/>
  <c r="Y305" i="12" s="1"/>
  <c r="X419" i="12"/>
  <c r="Z419" i="12" s="1"/>
  <c r="Y419" i="12" s="1"/>
  <c r="X275" i="12"/>
  <c r="Z275" i="12" s="1"/>
  <c r="Y275" i="12" s="1"/>
  <c r="X167" i="12"/>
  <c r="Z167" i="12" s="1"/>
  <c r="Y167" i="12" s="1"/>
  <c r="X84" i="12"/>
  <c r="Z84" i="12" s="1"/>
  <c r="Y84" i="12" s="1"/>
  <c r="X48" i="12"/>
  <c r="X592" i="12"/>
  <c r="Z592" i="12" s="1"/>
  <c r="Y592" i="12" s="1"/>
  <c r="X544" i="12"/>
  <c r="Z544" i="12" s="1"/>
  <c r="Y544" i="12" s="1"/>
  <c r="X133" i="12"/>
  <c r="Z133" i="12" s="1"/>
  <c r="Y133" i="12" s="1"/>
  <c r="X93" i="12"/>
  <c r="Z93" i="12" s="1"/>
  <c r="Y93" i="12" s="1"/>
  <c r="X6" i="12"/>
  <c r="Z6" i="12" s="1"/>
  <c r="Y6" i="12" s="1"/>
  <c r="X271" i="12"/>
  <c r="Z271" i="12" s="1"/>
  <c r="Y271" i="12" s="1"/>
  <c r="X243" i="12"/>
  <c r="Z243" i="12" s="1"/>
  <c r="Y243" i="12" s="1"/>
  <c r="X211" i="12"/>
  <c r="Z211" i="12" s="1"/>
  <c r="Y211" i="12" s="1"/>
  <c r="X187" i="12"/>
  <c r="Z187" i="12" s="1"/>
  <c r="Y187" i="12" s="1"/>
  <c r="X88" i="12"/>
  <c r="Z88" i="12" s="1"/>
  <c r="Y88" i="12" s="1"/>
  <c r="X60" i="12"/>
  <c r="Z60" i="12" s="1"/>
  <c r="Y60" i="12" s="1"/>
  <c r="X571" i="12"/>
  <c r="Z571" i="12" s="1"/>
  <c r="Y571" i="12" s="1"/>
  <c r="X543" i="12"/>
  <c r="Z543" i="12" s="1"/>
  <c r="Y543" i="12" s="1"/>
  <c r="X495" i="12"/>
  <c r="Z495" i="12" s="1"/>
  <c r="Y495" i="12" s="1"/>
  <c r="X463" i="12"/>
  <c r="Z463" i="12" s="1"/>
  <c r="Y463" i="12" s="1"/>
  <c r="X439" i="12"/>
  <c r="Z439" i="12" s="1"/>
  <c r="Y439" i="12" s="1"/>
  <c r="X403" i="12"/>
  <c r="Z403" i="12" s="1"/>
  <c r="Y403" i="12" s="1"/>
  <c r="X355" i="12"/>
  <c r="Z355" i="12" s="1"/>
  <c r="Y355" i="12" s="1"/>
  <c r="X178" i="12"/>
  <c r="Z178" i="12" s="1"/>
  <c r="Y178" i="12" s="1"/>
  <c r="X570" i="12"/>
  <c r="Z570" i="12" s="1"/>
  <c r="Y570" i="12" s="1"/>
  <c r="X482" i="12"/>
  <c r="Z482" i="12" s="1"/>
  <c r="Y482" i="12" s="1"/>
  <c r="X458" i="12"/>
  <c r="X553" i="12"/>
  <c r="Z553" i="12" s="1"/>
  <c r="Y553" i="12" s="1"/>
  <c r="X417" i="12"/>
  <c r="Z417" i="12" s="1"/>
  <c r="Y417" i="12" s="1"/>
  <c r="X316" i="12"/>
  <c r="Z316" i="12" s="1"/>
  <c r="Y316" i="12" s="1"/>
  <c r="X440" i="12"/>
  <c r="Z440" i="12" s="1"/>
  <c r="Y440" i="12" s="1"/>
  <c r="X261" i="12"/>
  <c r="Z261" i="12" s="1"/>
  <c r="Y261" i="12" s="1"/>
  <c r="X98" i="12"/>
  <c r="Z98" i="12" s="1"/>
  <c r="Y98" i="12" s="1"/>
  <c r="X580" i="12"/>
  <c r="Z580" i="12" s="1"/>
  <c r="Y580" i="12" s="1"/>
  <c r="X484" i="12"/>
  <c r="Z484" i="12" s="1"/>
  <c r="Y484" i="12" s="1"/>
  <c r="X416" i="12"/>
  <c r="Z416" i="12" s="1"/>
  <c r="Y416" i="12" s="1"/>
  <c r="X360" i="12"/>
  <c r="Z360" i="12" s="1"/>
  <c r="Y360" i="12" s="1"/>
  <c r="X260" i="12"/>
  <c r="Z260" i="12" s="1"/>
  <c r="Y260" i="12" s="1"/>
  <c r="X146" i="12"/>
  <c r="Z146" i="12" s="1"/>
  <c r="Y146" i="12" s="1"/>
  <c r="X90" i="12"/>
  <c r="Z90" i="12" s="1"/>
  <c r="Y90" i="12" s="1"/>
  <c r="X552" i="12"/>
  <c r="Z552" i="12" s="1"/>
  <c r="Y552" i="12" s="1"/>
  <c r="Q208" i="12"/>
  <c r="S208" i="12" s="1"/>
  <c r="R208" i="12" s="1"/>
  <c r="X493" i="12"/>
  <c r="Z493" i="12" s="1"/>
  <c r="Y493" i="12" s="1"/>
  <c r="X121" i="12"/>
  <c r="Z121" i="12" s="1"/>
  <c r="Y121" i="12" s="1"/>
  <c r="X30" i="12"/>
  <c r="Z30" i="12" s="1"/>
  <c r="Y30" i="12" s="1"/>
  <c r="X291" i="12"/>
  <c r="X235" i="12"/>
  <c r="Z235" i="12" s="1"/>
  <c r="Y235" i="12" s="1"/>
  <c r="X199" i="12"/>
  <c r="Z199" i="12" s="1"/>
  <c r="Y199" i="12" s="1"/>
  <c r="X183" i="12"/>
  <c r="Z183" i="12" s="1"/>
  <c r="Y183" i="12" s="1"/>
  <c r="X159" i="12"/>
  <c r="Z159" i="12" s="1"/>
  <c r="Y159" i="12" s="1"/>
  <c r="X68" i="12"/>
  <c r="Z68" i="12" s="1"/>
  <c r="Y68" i="12" s="1"/>
  <c r="X459" i="12"/>
  <c r="Z459" i="12" s="1"/>
  <c r="Y459" i="12" s="1"/>
  <c r="X583" i="12"/>
  <c r="Z583" i="12" s="1"/>
  <c r="Y583" i="12" s="1"/>
  <c r="X555" i="12"/>
  <c r="Z555" i="12" s="1"/>
  <c r="Y555" i="12" s="1"/>
  <c r="X519" i="12"/>
  <c r="Z519" i="12" s="1"/>
  <c r="Y519" i="12" s="1"/>
  <c r="X447" i="12"/>
  <c r="Z447" i="12" s="1"/>
  <c r="Y447" i="12" s="1"/>
  <c r="X387" i="12"/>
  <c r="Z387" i="12" s="1"/>
  <c r="Y387" i="12" s="1"/>
  <c r="X339" i="12"/>
  <c r="Z339" i="12" s="1"/>
  <c r="Y339" i="12" s="1"/>
  <c r="X210" i="12"/>
  <c r="Z210" i="12" s="1"/>
  <c r="Y210" i="12" s="1"/>
  <c r="X174" i="12"/>
  <c r="Z174" i="12" s="1"/>
  <c r="Y174" i="12" s="1"/>
  <c r="X526" i="12"/>
  <c r="Z526" i="12" s="1"/>
  <c r="Y526" i="12" s="1"/>
  <c r="X494" i="12"/>
  <c r="Z494" i="12" s="1"/>
  <c r="Y494" i="12" s="1"/>
  <c r="X557" i="12"/>
  <c r="Z557" i="12" s="1"/>
  <c r="Y557" i="12" s="1"/>
  <c r="X521" i="12"/>
  <c r="Z521" i="12" s="1"/>
  <c r="Y521" i="12" s="1"/>
  <c r="X453" i="12"/>
  <c r="Z453" i="12" s="1"/>
  <c r="Y453" i="12" s="1"/>
  <c r="X421" i="12"/>
  <c r="Z421" i="12" s="1"/>
  <c r="Y421" i="12" s="1"/>
  <c r="X357" i="12"/>
  <c r="Z357" i="12" s="1"/>
  <c r="Y357" i="12" s="1"/>
  <c r="X325" i="12"/>
  <c r="X241" i="12"/>
  <c r="Z241" i="12" s="1"/>
  <c r="Y241" i="12" s="1"/>
  <c r="X173" i="12"/>
  <c r="Z173" i="12" s="1"/>
  <c r="Y173" i="12" s="1"/>
  <c r="X127" i="12"/>
  <c r="Z127" i="12" s="1"/>
  <c r="Y127" i="12" s="1"/>
  <c r="X28" i="12"/>
  <c r="Z28" i="12" s="1"/>
  <c r="Y28" i="12" s="1"/>
  <c r="X412" i="12"/>
  <c r="Z412" i="12" s="1"/>
  <c r="Y412" i="12" s="1"/>
  <c r="X240" i="12"/>
  <c r="Z240" i="12" s="1"/>
  <c r="Y240" i="12" s="1"/>
  <c r="X564" i="12"/>
  <c r="Z564" i="12" s="1"/>
  <c r="Y564" i="12" s="1"/>
  <c r="X436" i="12"/>
  <c r="Z436" i="12" s="1"/>
  <c r="Y436" i="12" s="1"/>
  <c r="X408" i="12"/>
  <c r="Z408" i="12" s="1"/>
  <c r="Y408" i="12" s="1"/>
  <c r="X392" i="12"/>
  <c r="Z392" i="12" s="1"/>
  <c r="Y392" i="12" s="1"/>
  <c r="X364" i="12"/>
  <c r="Z364" i="12" s="1"/>
  <c r="Y364" i="12" s="1"/>
  <c r="X276" i="12"/>
  <c r="Z276" i="12" s="1"/>
  <c r="Y276" i="12" s="1"/>
  <c r="X54" i="12"/>
  <c r="Z54" i="12" s="1"/>
  <c r="Y54" i="12" s="1"/>
  <c r="X541" i="12"/>
  <c r="Z541" i="12" s="1"/>
  <c r="Y541" i="12" s="1"/>
  <c r="X131" i="12"/>
  <c r="X181" i="12"/>
  <c r="Z181" i="12" s="1"/>
  <c r="Y181" i="12" s="1"/>
  <c r="X424" i="12"/>
  <c r="Z424" i="12" s="1"/>
  <c r="Y424" i="12" s="1"/>
  <c r="X359" i="12"/>
  <c r="Z359" i="12" s="1"/>
  <c r="Y359" i="12" s="1"/>
  <c r="X319" i="12"/>
  <c r="Z319" i="12" s="1"/>
  <c r="Y319" i="12" s="1"/>
  <c r="X230" i="12"/>
  <c r="Z230" i="12" s="1"/>
  <c r="Y230" i="12" s="1"/>
  <c r="X190" i="12"/>
  <c r="Z190" i="12" s="1"/>
  <c r="Y190" i="12" s="1"/>
  <c r="X562" i="12"/>
  <c r="Z562" i="12" s="1"/>
  <c r="Y562" i="12" s="1"/>
  <c r="X474" i="12"/>
  <c r="Z474" i="12" s="1"/>
  <c r="Y474" i="12" s="1"/>
  <c r="X487" i="12"/>
  <c r="Z487" i="12" s="1"/>
  <c r="Y487" i="12" s="1"/>
  <c r="X481" i="12"/>
  <c r="Z481" i="12" s="1"/>
  <c r="Y481" i="12" s="1"/>
  <c r="X385" i="12"/>
  <c r="Z385" i="12" s="1"/>
  <c r="Y385" i="12" s="1"/>
  <c r="X253" i="12"/>
  <c r="Z253" i="12" s="1"/>
  <c r="Y253" i="12" s="1"/>
  <c r="X201" i="12"/>
  <c r="Z201" i="12" s="1"/>
  <c r="Y201" i="12" s="1"/>
  <c r="X169" i="12"/>
  <c r="Z169" i="12" s="1"/>
  <c r="Y169" i="12" s="1"/>
  <c r="X157" i="12"/>
  <c r="Z157" i="12" s="1"/>
  <c r="Y157" i="12" s="1"/>
  <c r="X603" i="12"/>
  <c r="X574" i="12"/>
  <c r="Z574" i="12" s="1"/>
  <c r="Y574" i="12" s="1"/>
  <c r="X601" i="12"/>
  <c r="Z601" i="12" s="1"/>
  <c r="Y601" i="12" s="1"/>
  <c r="X577" i="12"/>
  <c r="Z577" i="12" s="1"/>
  <c r="Y577" i="12" s="1"/>
  <c r="X501" i="12"/>
  <c r="Z501" i="12" s="1"/>
  <c r="Y501" i="12" s="1"/>
  <c r="X473" i="12"/>
  <c r="Z473" i="12" s="1"/>
  <c r="Y473" i="12" s="1"/>
  <c r="X405" i="12"/>
  <c r="Z405" i="12" s="1"/>
  <c r="Y405" i="12" s="1"/>
  <c r="X389" i="12"/>
  <c r="Z389" i="12" s="1"/>
  <c r="Y389" i="12" s="1"/>
  <c r="X312" i="12"/>
  <c r="Z312" i="12" s="1"/>
  <c r="Y312" i="12" s="1"/>
  <c r="X27" i="12"/>
  <c r="Z27" i="12" s="1"/>
  <c r="Y27" i="12" s="1"/>
  <c r="X26" i="12"/>
  <c r="Z26" i="12" s="1"/>
  <c r="Y26" i="12" s="1"/>
  <c r="X267" i="12"/>
  <c r="Z267" i="12" s="1"/>
  <c r="Y267" i="12" s="1"/>
  <c r="X155" i="12"/>
  <c r="Z155" i="12" s="1"/>
  <c r="Y155" i="12" s="1"/>
  <c r="X56" i="12"/>
  <c r="Z56" i="12" s="1"/>
  <c r="Y56" i="12" s="1"/>
  <c r="X197" i="12"/>
  <c r="Z197" i="12" s="1"/>
  <c r="Y197" i="12" s="1"/>
  <c r="X67" i="12"/>
  <c r="Z67" i="12" s="1"/>
  <c r="Y67" i="12" s="1"/>
  <c r="X533" i="12"/>
  <c r="Z533" i="12" s="1"/>
  <c r="Y533" i="12" s="1"/>
  <c r="X126" i="12"/>
  <c r="Z126" i="12" s="1"/>
  <c r="Y126" i="12" s="1"/>
  <c r="X372" i="12"/>
  <c r="Z372" i="12" s="1"/>
  <c r="Y372" i="12" s="1"/>
  <c r="X153" i="12"/>
  <c r="Z153" i="12" s="1"/>
  <c r="Y153" i="12" s="1"/>
  <c r="X18" i="12"/>
  <c r="Z18" i="12" s="1"/>
  <c r="Y18" i="12" s="1"/>
  <c r="X306" i="12"/>
  <c r="Z306" i="12" s="1"/>
  <c r="Y306" i="12" s="1"/>
  <c r="X287" i="12"/>
  <c r="X251" i="12"/>
  <c r="Z251" i="12" s="1"/>
  <c r="Y251" i="12" s="1"/>
  <c r="X207" i="12"/>
  <c r="Z207" i="12" s="1"/>
  <c r="Y207" i="12" s="1"/>
  <c r="X132" i="12"/>
  <c r="Z132" i="12" s="1"/>
  <c r="Y132" i="12" s="1"/>
  <c r="X76" i="12"/>
  <c r="Z76" i="12" s="1"/>
  <c r="Y76" i="12" s="1"/>
  <c r="X25" i="12"/>
  <c r="Z25" i="12" s="1"/>
  <c r="Y25" i="12" s="1"/>
  <c r="X368" i="12"/>
  <c r="Z368" i="12" s="1"/>
  <c r="Y368" i="12" s="1"/>
  <c r="X576" i="12"/>
  <c r="Z576" i="12" s="1"/>
  <c r="Y576" i="12" s="1"/>
  <c r="X308" i="12"/>
  <c r="Z308" i="12" s="1"/>
  <c r="Y308" i="12" s="1"/>
  <c r="X14" i="12"/>
  <c r="Z14" i="12" s="1"/>
  <c r="Y14" i="12" s="1"/>
  <c r="X255" i="12"/>
  <c r="Z255" i="12" s="1"/>
  <c r="Y255" i="12" s="1"/>
  <c r="X179" i="12"/>
  <c r="Z179" i="12" s="1"/>
  <c r="Y179" i="12" s="1"/>
  <c r="X80" i="12"/>
  <c r="Z80" i="12" s="1"/>
  <c r="Y80" i="12" s="1"/>
  <c r="X599" i="12"/>
  <c r="Z599" i="12" s="1"/>
  <c r="Y599" i="12" s="1"/>
  <c r="X507" i="12"/>
  <c r="Z507" i="12" s="1"/>
  <c r="Y507" i="12" s="1"/>
  <c r="X415" i="12"/>
  <c r="X594" i="12"/>
  <c r="Z594" i="12" s="1"/>
  <c r="Y594" i="12" s="1"/>
  <c r="X537" i="12"/>
  <c r="Z537" i="12" s="1"/>
  <c r="Y537" i="12" s="1"/>
  <c r="X433" i="12"/>
  <c r="Z433" i="12" s="1"/>
  <c r="Y433" i="12" s="1"/>
  <c r="X257" i="12"/>
  <c r="X344" i="12"/>
  <c r="X588" i="12"/>
  <c r="Z588" i="12" s="1"/>
  <c r="Y588" i="12" s="1"/>
  <c r="X388" i="12"/>
  <c r="Z388" i="12" s="1"/>
  <c r="Y388" i="12" s="1"/>
  <c r="X332" i="12"/>
  <c r="Z332" i="12" s="1"/>
  <c r="Y332" i="12" s="1"/>
  <c r="X168" i="12"/>
  <c r="Z168" i="12" s="1"/>
  <c r="Y168" i="12" s="1"/>
  <c r="X111" i="12"/>
  <c r="Z111" i="12" s="1"/>
  <c r="Y111" i="12" s="1"/>
  <c r="X62" i="12"/>
  <c r="Z62" i="12" s="1"/>
  <c r="Y62" i="12" s="1"/>
  <c r="X137" i="12"/>
  <c r="Z137" i="12" s="1"/>
  <c r="Y137" i="12" s="1"/>
  <c r="X38" i="12"/>
  <c r="Z38" i="12" s="1"/>
  <c r="Y38" i="12" s="1"/>
  <c r="X191" i="12"/>
  <c r="Z191" i="12" s="1"/>
  <c r="Y191" i="12" s="1"/>
  <c r="X124" i="12"/>
  <c r="Z124" i="12" s="1"/>
  <c r="Y124" i="12" s="1"/>
  <c r="X351" i="12"/>
  <c r="Z351" i="12" s="1"/>
  <c r="Y351" i="12" s="1"/>
  <c r="X506" i="12"/>
  <c r="Z506" i="12" s="1"/>
  <c r="Y506" i="12" s="1"/>
  <c r="X498" i="12"/>
  <c r="Z498" i="12" s="1"/>
  <c r="Y498" i="12" s="1"/>
  <c r="X545" i="12"/>
  <c r="Z545" i="12" s="1"/>
  <c r="Y545" i="12" s="1"/>
  <c r="X341" i="12"/>
  <c r="X249" i="12"/>
  <c r="Z249" i="12" s="1"/>
  <c r="Y249" i="12" s="1"/>
  <c r="X95" i="12"/>
  <c r="Z95" i="12" s="1"/>
  <c r="Y95" i="12" s="1"/>
  <c r="X143" i="12"/>
  <c r="Z143" i="12" s="1"/>
  <c r="Y143" i="12" s="1"/>
  <c r="X532" i="12"/>
  <c r="Z532" i="12" s="1"/>
  <c r="Y532" i="12" s="1"/>
  <c r="X400" i="12"/>
  <c r="Z400" i="12" s="1"/>
  <c r="Y400" i="12" s="1"/>
  <c r="X35" i="12"/>
  <c r="Z35" i="12" s="1"/>
  <c r="Y35" i="12" s="1"/>
  <c r="X206" i="12"/>
  <c r="X534" i="12"/>
  <c r="Z534" i="12" s="1"/>
  <c r="Y534" i="12" s="1"/>
  <c r="X166" i="12"/>
  <c r="Z166" i="12" s="1"/>
  <c r="Y166" i="12" s="1"/>
  <c r="X273" i="12"/>
  <c r="Z273" i="12" s="1"/>
  <c r="Y273" i="12" s="1"/>
  <c r="X489" i="12"/>
  <c r="Z489" i="12" s="1"/>
  <c r="Y489" i="12" s="1"/>
  <c r="X281" i="12"/>
  <c r="Z281" i="12" s="1"/>
  <c r="Y281" i="12" s="1"/>
  <c r="X496" i="12"/>
  <c r="Z496" i="12" s="1"/>
  <c r="Y496" i="12" s="1"/>
  <c r="X32" i="12"/>
  <c r="Z32" i="12" s="1"/>
  <c r="Y32" i="12" s="1"/>
  <c r="X17" i="12"/>
  <c r="Z17" i="12" s="1"/>
  <c r="Y17" i="12" s="1"/>
  <c r="X268" i="12"/>
  <c r="Z268" i="12" s="1"/>
  <c r="Y268" i="12" s="1"/>
  <c r="X125" i="12"/>
  <c r="Z125" i="12" s="1"/>
  <c r="Y125" i="12" s="1"/>
  <c r="X333" i="12"/>
  <c r="Z333" i="12" s="1"/>
  <c r="Y333" i="12" s="1"/>
  <c r="X320" i="12"/>
  <c r="Z320" i="12" s="1"/>
  <c r="Y320" i="12" s="1"/>
  <c r="X122" i="12"/>
  <c r="Z122" i="12" s="1"/>
  <c r="Y122" i="12" s="1"/>
  <c r="X117" i="12"/>
  <c r="Z117" i="12" s="1"/>
  <c r="Y117" i="12" s="1"/>
  <c r="X203" i="12"/>
  <c r="Z203" i="12" s="1"/>
  <c r="Y203" i="12" s="1"/>
  <c r="X313" i="12"/>
  <c r="Z313" i="12" s="1"/>
  <c r="Y313" i="12" s="1"/>
  <c r="X194" i="12"/>
  <c r="Z194" i="12" s="1"/>
  <c r="Y194" i="12" s="1"/>
  <c r="X470" i="12"/>
  <c r="X373" i="12"/>
  <c r="Z373" i="12" s="1"/>
  <c r="Y373" i="12" s="1"/>
  <c r="X114" i="12"/>
  <c r="Z114" i="12" s="1"/>
  <c r="Y114" i="12" s="1"/>
  <c r="X19" i="12"/>
  <c r="Z19" i="12" s="1"/>
  <c r="Y19" i="12" s="1"/>
  <c r="X299" i="12"/>
  <c r="Z299" i="12" s="1"/>
  <c r="Y299" i="12" s="1"/>
  <c r="X503" i="12"/>
  <c r="Z503" i="12" s="1"/>
  <c r="Y503" i="12" s="1"/>
  <c r="X466" i="12"/>
  <c r="Z466" i="12" s="1"/>
  <c r="Y466" i="12" s="1"/>
  <c r="X461" i="12"/>
  <c r="Z461" i="12" s="1"/>
  <c r="Y461" i="12" s="1"/>
  <c r="X445" i="12"/>
  <c r="Z445" i="12" s="1"/>
  <c r="Y445" i="12" s="1"/>
  <c r="X429" i="12"/>
  <c r="Z429" i="12" s="1"/>
  <c r="Y429" i="12" s="1"/>
  <c r="X413" i="12"/>
  <c r="Z413" i="12" s="1"/>
  <c r="Y413" i="12" s="1"/>
  <c r="X512" i="12"/>
  <c r="Z512" i="12" s="1"/>
  <c r="Y512" i="12" s="1"/>
  <c r="X384" i="12"/>
  <c r="Z384" i="12" s="1"/>
  <c r="Y384" i="12" s="1"/>
  <c r="X393" i="12"/>
  <c r="Z393" i="12" s="1"/>
  <c r="Y393" i="12" s="1"/>
  <c r="X365" i="12"/>
  <c r="Z365" i="12" s="1"/>
  <c r="Y365" i="12" s="1"/>
  <c r="X193" i="12"/>
  <c r="Z193" i="12" s="1"/>
  <c r="Y193" i="12" s="1"/>
  <c r="X101" i="12"/>
  <c r="Z101" i="12" s="1"/>
  <c r="Y101" i="12" s="1"/>
  <c r="X112" i="12"/>
  <c r="Z112" i="12" s="1"/>
  <c r="Y112" i="12" s="1"/>
  <c r="X13" i="12"/>
  <c r="Z13" i="12" s="1"/>
  <c r="Y13" i="12" s="1"/>
  <c r="X40" i="12"/>
  <c r="Z40" i="12" s="1"/>
  <c r="Y40" i="12" s="1"/>
  <c r="X551" i="12"/>
  <c r="Z551" i="12" s="1"/>
  <c r="Y551" i="12" s="1"/>
  <c r="X511" i="12"/>
  <c r="Z511" i="12" s="1"/>
  <c r="Y511" i="12" s="1"/>
  <c r="X471" i="12"/>
  <c r="Z471" i="12" s="1"/>
  <c r="Y471" i="12" s="1"/>
  <c r="X435" i="12"/>
  <c r="Z435" i="12" s="1"/>
  <c r="Y435" i="12" s="1"/>
  <c r="X383" i="12"/>
  <c r="X262" i="12"/>
  <c r="Z262" i="12" s="1"/>
  <c r="Y262" i="12" s="1"/>
  <c r="X186" i="12"/>
  <c r="Z186" i="12" s="1"/>
  <c r="Y186" i="12" s="1"/>
  <c r="X530" i="12"/>
  <c r="Z530" i="12" s="1"/>
  <c r="Y530" i="12" s="1"/>
  <c r="X502" i="12"/>
  <c r="Z502" i="12" s="1"/>
  <c r="Y502" i="12" s="1"/>
  <c r="X450" i="12"/>
  <c r="Z450" i="12" s="1"/>
  <c r="Y450" i="12" s="1"/>
  <c r="X566" i="12"/>
  <c r="Z566" i="12" s="1"/>
  <c r="Y566" i="12" s="1"/>
  <c r="X345" i="12"/>
  <c r="Z345" i="12" s="1"/>
  <c r="Y345" i="12" s="1"/>
  <c r="X329" i="12"/>
  <c r="Z329" i="12" s="1"/>
  <c r="Y329" i="12" s="1"/>
  <c r="X297" i="12"/>
  <c r="Z297" i="12" s="1"/>
  <c r="Y297" i="12" s="1"/>
  <c r="X221" i="12"/>
  <c r="Z221" i="12" s="1"/>
  <c r="Y221" i="12" s="1"/>
  <c r="X596" i="12"/>
  <c r="Z596" i="12" s="1"/>
  <c r="Y596" i="12" s="1"/>
  <c r="X556" i="12"/>
  <c r="Z556" i="12" s="1"/>
  <c r="Y556" i="12" s="1"/>
  <c r="X376" i="12"/>
  <c r="Z376" i="12" s="1"/>
  <c r="Y376" i="12" s="1"/>
  <c r="X328" i="12"/>
  <c r="Z328" i="12" s="1"/>
  <c r="Y328" i="12" s="1"/>
  <c r="X264" i="12"/>
  <c r="Z264" i="12" s="1"/>
  <c r="Y264" i="12" s="1"/>
  <c r="X150" i="12"/>
  <c r="Z150" i="12" s="1"/>
  <c r="Y150" i="12" s="1"/>
  <c r="X118" i="12"/>
  <c r="Z118" i="12" s="1"/>
  <c r="Y118" i="12" s="1"/>
  <c r="X86" i="12"/>
  <c r="X317" i="12"/>
  <c r="Z317" i="12" s="1"/>
  <c r="Y317" i="12" s="1"/>
  <c r="X109" i="12"/>
  <c r="Z109" i="12" s="1"/>
  <c r="Y109" i="12" s="1"/>
  <c r="X377" i="12"/>
  <c r="Z377" i="12" s="1"/>
  <c r="Y377" i="12" s="1"/>
  <c r="X113" i="12"/>
  <c r="Z113" i="12" s="1"/>
  <c r="Y113" i="12" s="1"/>
  <c r="X89" i="12"/>
  <c r="Z89" i="12" s="1"/>
  <c r="Y89" i="12" s="1"/>
  <c r="X591" i="12"/>
  <c r="Z591" i="12" s="1"/>
  <c r="Y591" i="12" s="1"/>
  <c r="X559" i="12"/>
  <c r="Z559" i="12" s="1"/>
  <c r="Y559" i="12" s="1"/>
  <c r="X523" i="12"/>
  <c r="X407" i="12"/>
  <c r="Z407" i="12" s="1"/>
  <c r="Y407" i="12" s="1"/>
  <c r="X367" i="12"/>
  <c r="Z367" i="12" s="1"/>
  <c r="Y367" i="12" s="1"/>
  <c r="X59" i="12"/>
  <c r="Z59" i="12" s="1"/>
  <c r="Y59" i="12" s="1"/>
  <c r="X296" i="12"/>
  <c r="X119" i="12"/>
  <c r="Z119" i="12" s="1"/>
  <c r="Y119" i="12" s="1"/>
  <c r="X560" i="12"/>
  <c r="Z560" i="12" s="1"/>
  <c r="Y560" i="12" s="1"/>
  <c r="X540" i="12"/>
  <c r="Z540" i="12" s="1"/>
  <c r="Y540" i="12" s="1"/>
  <c r="X404" i="12"/>
  <c r="Z404" i="12" s="1"/>
  <c r="Y404" i="12" s="1"/>
  <c r="X304" i="12"/>
  <c r="Z304" i="12" s="1"/>
  <c r="Y304" i="12" s="1"/>
  <c r="X280" i="12"/>
  <c r="Z280" i="12" s="1"/>
  <c r="Y280" i="12" s="1"/>
  <c r="X244" i="12"/>
  <c r="Z244" i="12" s="1"/>
  <c r="Y244" i="12" s="1"/>
  <c r="X58" i="12"/>
  <c r="Z58" i="12" s="1"/>
  <c r="Y58" i="12" s="1"/>
  <c r="X303" i="12"/>
  <c r="Z303" i="12" s="1"/>
  <c r="Y303" i="12" s="1"/>
  <c r="X219" i="12"/>
  <c r="Z219" i="12" s="1"/>
  <c r="Y219" i="12" s="1"/>
  <c r="X104" i="12"/>
  <c r="Z104" i="12" s="1"/>
  <c r="Y104" i="12" s="1"/>
  <c r="X83" i="12"/>
  <c r="Z83" i="12" s="1"/>
  <c r="Y83" i="12" s="1"/>
  <c r="X24" i="12"/>
  <c r="Z24" i="12" s="1"/>
  <c r="Y24" i="12" s="1"/>
  <c r="DX3" i="18"/>
  <c r="BI20" i="18"/>
  <c r="DW27" i="18" s="1"/>
  <c r="DW28" i="18" s="1"/>
  <c r="BI22" i="18"/>
  <c r="BI23" i="18" s="1"/>
  <c r="AO6" i="18"/>
  <c r="AP6" i="18"/>
  <c r="CZ12" i="18"/>
  <c r="CW12" i="18"/>
  <c r="CV12" i="18"/>
  <c r="CU12" i="18"/>
  <c r="CY12" i="18"/>
  <c r="CM20" i="18"/>
  <c r="CL3" i="18"/>
  <c r="DO22" i="18"/>
  <c r="DO24" i="18" s="1"/>
  <c r="DO25" i="18" s="1"/>
  <c r="BQ3" i="18"/>
  <c r="BO20" i="18"/>
  <c r="BS3" i="18"/>
  <c r="CS3" i="18" s="1"/>
  <c r="BC20" i="18"/>
  <c r="DO27" i="18" s="1"/>
  <c r="DP3" i="18"/>
  <c r="BK3" i="18"/>
  <c r="CU5" i="18"/>
  <c r="CY5" i="18"/>
  <c r="CV5" i="18"/>
  <c r="CW5" i="18"/>
  <c r="CZ5" i="18"/>
  <c r="AK20" i="18"/>
  <c r="CS22" i="18" s="1"/>
  <c r="AP13" i="18"/>
  <c r="CU13" i="18"/>
  <c r="CV13" i="18"/>
  <c r="AO13" i="18"/>
  <c r="BC22" i="18"/>
  <c r="BC23" i="18" s="1"/>
  <c r="AP4" i="18"/>
  <c r="AO4" i="18"/>
  <c r="AO20" i="18" s="1"/>
  <c r="AO14" i="18"/>
  <c r="CU14" i="18"/>
  <c r="CV14" i="18"/>
  <c r="AP14" i="18"/>
  <c r="DO19" i="18"/>
  <c r="CU7" i="18"/>
  <c r="CW7" i="18"/>
  <c r="CV7" i="18"/>
  <c r="CY7" i="18"/>
  <c r="CZ7" i="18"/>
  <c r="AO10" i="18"/>
  <c r="AP10" i="18"/>
  <c r="CU10" i="18"/>
  <c r="CV10" i="18"/>
  <c r="Z21" i="18"/>
  <c r="DQ19" i="18"/>
  <c r="CS24" i="18"/>
  <c r="Z20" i="18"/>
  <c r="AW21" i="18"/>
  <c r="DG23" i="18"/>
  <c r="DG24" i="18" s="1"/>
  <c r="DG25" i="18" s="1"/>
  <c r="DI19" i="18"/>
  <c r="AP17" i="18"/>
  <c r="AO17" i="18"/>
  <c r="CU17" i="18"/>
  <c r="CV17" i="18"/>
  <c r="AO15" i="18"/>
  <c r="CV15" i="18"/>
  <c r="AP15" i="18"/>
  <c r="CU15" i="18"/>
  <c r="CV4" i="18"/>
  <c r="CY4" i="18"/>
  <c r="CU4" i="18"/>
  <c r="CW4" i="18"/>
  <c r="AP12" i="18"/>
  <c r="AO12" i="18"/>
  <c r="AP11" i="18"/>
  <c r="AO11" i="18"/>
  <c r="CV11" i="18"/>
  <c r="CU11" i="18"/>
  <c r="AO9" i="18"/>
  <c r="AP9" i="18"/>
  <c r="AP20" i="18" s="1"/>
  <c r="CV9" i="18"/>
  <c r="CU9" i="18"/>
  <c r="AO7" i="18"/>
  <c r="AP7" i="18"/>
  <c r="CU16" i="18"/>
  <c r="AO16" i="18"/>
  <c r="AP16" i="18"/>
  <c r="CV16" i="18"/>
  <c r="DP11" i="18"/>
  <c r="DH4" i="18"/>
  <c r="DH19" i="18" s="1"/>
  <c r="BK4" i="18"/>
  <c r="AW20" i="18"/>
  <c r="DP13" i="18"/>
  <c r="O690" i="12" l="1"/>
  <c r="Q690" i="12" s="1"/>
  <c r="Q589" i="12"/>
  <c r="Q73" i="12"/>
  <c r="S205" i="12"/>
  <c r="Q602" i="12"/>
  <c r="Q238" i="12"/>
  <c r="S48" i="12"/>
  <c r="S73" i="12" s="1"/>
  <c r="Q175" i="12"/>
  <c r="Q41" i="12"/>
  <c r="Q205" i="12"/>
  <c r="Q256" i="12"/>
  <c r="Q130" i="12"/>
  <c r="Q9" i="12"/>
  <c r="Q457" i="12"/>
  <c r="S602" i="12"/>
  <c r="Q604" i="12"/>
  <c r="S604" i="12" s="1"/>
  <c r="R604" i="12" s="1"/>
  <c r="V607" i="12"/>
  <c r="V690" i="12" s="1"/>
  <c r="Q324" i="12"/>
  <c r="Q597" i="12"/>
  <c r="S4" i="12"/>
  <c r="S9" i="12" s="1"/>
  <c r="X589" i="12"/>
  <c r="Z296" i="12"/>
  <c r="X309" i="12"/>
  <c r="Z523" i="12"/>
  <c r="X527" i="12"/>
  <c r="Z86" i="12"/>
  <c r="X99" i="12"/>
  <c r="Z603" i="12"/>
  <c r="X607" i="12"/>
  <c r="Z131" i="12"/>
  <c r="X160" i="12"/>
  <c r="Y161" i="12"/>
  <c r="Z175" i="12"/>
  <c r="Z42" i="12"/>
  <c r="X47" i="12"/>
  <c r="Z266" i="12"/>
  <c r="X282" i="12"/>
  <c r="S176" i="12"/>
  <c r="Q195" i="12"/>
  <c r="Y106" i="12"/>
  <c r="Z130" i="12"/>
  <c r="X602" i="12"/>
  <c r="Z291" i="12"/>
  <c r="X295" i="12"/>
  <c r="Z48" i="12"/>
  <c r="X73" i="12"/>
  <c r="Z590" i="12"/>
  <c r="X593" i="12"/>
  <c r="Z548" i="12"/>
  <c r="X579" i="12"/>
  <c r="X205" i="12"/>
  <c r="R603" i="12"/>
  <c r="R10" i="12"/>
  <c r="S41" i="12"/>
  <c r="S296" i="12"/>
  <c r="Q309" i="12"/>
  <c r="Z10" i="12"/>
  <c r="X41" i="12"/>
  <c r="S86" i="12"/>
  <c r="Q99" i="12"/>
  <c r="S423" i="12"/>
  <c r="Q425" i="12"/>
  <c r="S479" i="12"/>
  <c r="Q522" i="12"/>
  <c r="Y587" i="12"/>
  <c r="Z589" i="12"/>
  <c r="R587" i="12"/>
  <c r="S589" i="12"/>
  <c r="R443" i="12"/>
  <c r="S457" i="12"/>
  <c r="S590" i="12"/>
  <c r="Q593" i="12"/>
  <c r="S325" i="12"/>
  <c r="Q335" i="12"/>
  <c r="Y598" i="12"/>
  <c r="Z602" i="12"/>
  <c r="S257" i="12"/>
  <c r="Q265" i="12"/>
  <c r="Z206" i="12"/>
  <c r="X231" i="12"/>
  <c r="Z458" i="12"/>
  <c r="X469" i="12"/>
  <c r="Z239" i="12"/>
  <c r="X256" i="12"/>
  <c r="R161" i="12"/>
  <c r="S175" i="12"/>
  <c r="R232" i="12"/>
  <c r="S238" i="12"/>
  <c r="Y232" i="12"/>
  <c r="Z238" i="12"/>
  <c r="S344" i="12"/>
  <c r="Q361" i="12"/>
  <c r="S341" i="12"/>
  <c r="Q343" i="12"/>
  <c r="S266" i="12"/>
  <c r="Q282" i="12"/>
  <c r="Z383" i="12"/>
  <c r="X414" i="12"/>
  <c r="Z470" i="12"/>
  <c r="X478" i="12"/>
  <c r="Z344" i="12"/>
  <c r="X361" i="12"/>
  <c r="Z287" i="12"/>
  <c r="X290" i="12"/>
  <c r="Z581" i="12"/>
  <c r="X586" i="12"/>
  <c r="Z4" i="12"/>
  <c r="Z9" i="12" s="1"/>
  <c r="X9" i="12"/>
  <c r="Z336" i="12"/>
  <c r="X340" i="12"/>
  <c r="Z479" i="12"/>
  <c r="X522" i="12"/>
  <c r="R310" i="12"/>
  <c r="S324" i="12"/>
  <c r="R106" i="12"/>
  <c r="S130" i="12"/>
  <c r="Y196" i="12"/>
  <c r="Z205" i="12"/>
  <c r="Z426" i="12"/>
  <c r="X441" i="12"/>
  <c r="Z74" i="12"/>
  <c r="X85" i="12"/>
  <c r="S470" i="12"/>
  <c r="Q478" i="12"/>
  <c r="S383" i="12"/>
  <c r="Q414" i="12"/>
  <c r="S291" i="12"/>
  <c r="Q295" i="12"/>
  <c r="S458" i="12"/>
  <c r="Q469" i="12"/>
  <c r="X324" i="12"/>
  <c r="S548" i="12"/>
  <c r="Q579" i="12"/>
  <c r="S336" i="12"/>
  <c r="Q340" i="12"/>
  <c r="S426" i="12"/>
  <c r="Q441" i="12"/>
  <c r="S74" i="12"/>
  <c r="Q85" i="12"/>
  <c r="S581" i="12"/>
  <c r="Q586" i="12"/>
  <c r="S287" i="12"/>
  <c r="Q290" i="12"/>
  <c r="Z100" i="12"/>
  <c r="X105" i="12"/>
  <c r="X457" i="12"/>
  <c r="S523" i="12"/>
  <c r="Q527" i="12"/>
  <c r="X597" i="12"/>
  <c r="Z283" i="12"/>
  <c r="X286" i="12"/>
  <c r="R595" i="12"/>
  <c r="S597" i="12"/>
  <c r="Z176" i="12"/>
  <c r="X195" i="12"/>
  <c r="Z341" i="12"/>
  <c r="X343" i="12"/>
  <c r="Z257" i="12"/>
  <c r="X265" i="12"/>
  <c r="Z415" i="12"/>
  <c r="X422" i="12"/>
  <c r="Z325" i="12"/>
  <c r="X335" i="12"/>
  <c r="Z423" i="12"/>
  <c r="X425" i="12"/>
  <c r="Z529" i="12"/>
  <c r="X547" i="12"/>
  <c r="X175" i="12"/>
  <c r="Z362" i="12"/>
  <c r="X381" i="12"/>
  <c r="S131" i="12"/>
  <c r="Q160" i="12"/>
  <c r="X238" i="12"/>
  <c r="X130" i="12"/>
  <c r="Y310" i="12"/>
  <c r="Z324" i="12"/>
  <c r="S42" i="12"/>
  <c r="Q47" i="12"/>
  <c r="S362" i="12"/>
  <c r="Q381" i="12"/>
  <c r="S415" i="12"/>
  <c r="Q422" i="12"/>
  <c r="S283" i="12"/>
  <c r="Q286" i="12"/>
  <c r="S529" i="12"/>
  <c r="Q547" i="12"/>
  <c r="S206" i="12"/>
  <c r="Q231" i="12"/>
  <c r="Y443" i="12"/>
  <c r="Z457" i="12"/>
  <c r="S100" i="12"/>
  <c r="Q105" i="12"/>
  <c r="Y595" i="12"/>
  <c r="Z597" i="12"/>
  <c r="R239" i="12"/>
  <c r="S256" i="12"/>
  <c r="CU3" i="18"/>
  <c r="CW3" i="18"/>
  <c r="CV3" i="18"/>
  <c r="CS21" i="18"/>
  <c r="CZ3" i="18"/>
  <c r="DG27" i="18"/>
  <c r="DG28" i="18" s="1"/>
  <c r="BK20" i="18"/>
  <c r="CS23" i="18"/>
  <c r="DO28" i="18"/>
  <c r="DA3" i="18"/>
  <c r="CX3" i="18" s="1"/>
  <c r="CY3" i="18" s="1"/>
  <c r="CS25" i="18"/>
  <c r="DP19" i="18"/>
  <c r="AW22" i="18"/>
  <c r="AW23" i="18" s="1"/>
  <c r="BK19" i="18"/>
  <c r="BK21" i="18" s="1"/>
  <c r="BS20" i="18"/>
  <c r="BR3" i="18"/>
  <c r="CT3" i="18"/>
  <c r="Y4" i="12" l="1"/>
  <c r="R48" i="12"/>
  <c r="R4" i="12"/>
  <c r="Q607" i="12"/>
  <c r="S607" i="12"/>
  <c r="R283" i="12"/>
  <c r="S286" i="12"/>
  <c r="R383" i="12"/>
  <c r="S414" i="12"/>
  <c r="Y74" i="12"/>
  <c r="Z85" i="12"/>
  <c r="Y336" i="12"/>
  <c r="Z340" i="12"/>
  <c r="Y383" i="12"/>
  <c r="Z414" i="12"/>
  <c r="R341" i="12"/>
  <c r="S343" i="12"/>
  <c r="Y458" i="12"/>
  <c r="Z469" i="12"/>
  <c r="Y529" i="12"/>
  <c r="Z547" i="12"/>
  <c r="Y325" i="12"/>
  <c r="Z335" i="12"/>
  <c r="Y257" i="12"/>
  <c r="Z265" i="12"/>
  <c r="Y176" i="12"/>
  <c r="Z195" i="12"/>
  <c r="Y283" i="12"/>
  <c r="Z286" i="12"/>
  <c r="R287" i="12"/>
  <c r="S290" i="12"/>
  <c r="R74" i="12"/>
  <c r="S85" i="12"/>
  <c r="R336" i="12"/>
  <c r="S340" i="12"/>
  <c r="Y590" i="12"/>
  <c r="Z593" i="12"/>
  <c r="Y291" i="12"/>
  <c r="Z295" i="12"/>
  <c r="R423" i="12"/>
  <c r="S425" i="12"/>
  <c r="Y10" i="12"/>
  <c r="Z41" i="12"/>
  <c r="Y603" i="12"/>
  <c r="Z607" i="12"/>
  <c r="Y423" i="12"/>
  <c r="Z425" i="12"/>
  <c r="Y415" i="12"/>
  <c r="Z422" i="12"/>
  <c r="Y341" i="12"/>
  <c r="Z343" i="12"/>
  <c r="Y100" i="12"/>
  <c r="Z105" i="12"/>
  <c r="R581" i="12"/>
  <c r="S586" i="12"/>
  <c r="R426" i="12"/>
  <c r="S441" i="12"/>
  <c r="R548" i="12"/>
  <c r="S579" i="12"/>
  <c r="Y548" i="12"/>
  <c r="Z579" i="12"/>
  <c r="Y48" i="12"/>
  <c r="Z73" i="12"/>
  <c r="R100" i="12"/>
  <c r="S105" i="12"/>
  <c r="R206" i="12"/>
  <c r="S231" i="12"/>
  <c r="R362" i="12"/>
  <c r="S381" i="12"/>
  <c r="Y362" i="12"/>
  <c r="Z381" i="12"/>
  <c r="R458" i="12"/>
  <c r="S469" i="12"/>
  <c r="Y581" i="12"/>
  <c r="Z586" i="12"/>
  <c r="Y344" i="12"/>
  <c r="Z361" i="12"/>
  <c r="R257" i="12"/>
  <c r="S265" i="12"/>
  <c r="R325" i="12"/>
  <c r="S335" i="12"/>
  <c r="Y266" i="12"/>
  <c r="Z282" i="12"/>
  <c r="Y523" i="12"/>
  <c r="Z527" i="12"/>
  <c r="R529" i="12"/>
  <c r="S547" i="12"/>
  <c r="R415" i="12"/>
  <c r="S422" i="12"/>
  <c r="R42" i="12"/>
  <c r="S47" i="12"/>
  <c r="R131" i="12"/>
  <c r="S160" i="12"/>
  <c r="R523" i="12"/>
  <c r="S527" i="12"/>
  <c r="R291" i="12"/>
  <c r="S295" i="12"/>
  <c r="R470" i="12"/>
  <c r="S478" i="12"/>
  <c r="Y426" i="12"/>
  <c r="Z441" i="12"/>
  <c r="Y479" i="12"/>
  <c r="Z522" i="12"/>
  <c r="Y287" i="12"/>
  <c r="Z290" i="12"/>
  <c r="Y470" i="12"/>
  <c r="Z478" i="12"/>
  <c r="R266" i="12"/>
  <c r="S282" i="12"/>
  <c r="R344" i="12"/>
  <c r="S361" i="12"/>
  <c r="Y239" i="12"/>
  <c r="Z256" i="12"/>
  <c r="Y206" i="12"/>
  <c r="Z231" i="12"/>
  <c r="R590" i="12"/>
  <c r="S593" i="12"/>
  <c r="R479" i="12"/>
  <c r="S522" i="12"/>
  <c r="R86" i="12"/>
  <c r="S99" i="12"/>
  <c r="R296" i="12"/>
  <c r="S309" i="12"/>
  <c r="R176" i="12"/>
  <c r="S195" i="12"/>
  <c r="Y42" i="12"/>
  <c r="Z47" i="12"/>
  <c r="Y131" i="12"/>
  <c r="Z160" i="12"/>
  <c r="Y86" i="12"/>
  <c r="Z99" i="12"/>
  <c r="Y296" i="12"/>
  <c r="Z309" i="12"/>
  <c r="CU22" i="18"/>
  <c r="CU21" i="18"/>
  <c r="CU24" i="18"/>
  <c r="S690" i="12" l="1"/>
  <c r="Z690" i="12"/>
  <c r="CU25" i="18"/>
  <c r="CV22" i="18" s="1"/>
  <c r="CV21" i="18"/>
  <c r="CV24" i="18"/>
</calcChain>
</file>

<file path=xl/comments1.xml><?xml version="1.0" encoding="utf-8"?>
<comments xmlns="http://schemas.openxmlformats.org/spreadsheetml/2006/main">
  <authors>
    <author>Małgorzata Józiak</author>
  </authors>
  <commentList>
    <comment ref="CV2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Formatowanie warunkowe-Regóły wyróżnienia komórek- mniejsze niż - wybieramy 29%- wówczas zaznaczają się na kolorowo tylko przekroczenia cen o 30% rażąco niska cena</t>
        </r>
      </text>
    </comment>
    <comment ref="CW2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mniejsza niż 30% od wartości zamówienia (czyli netto)</t>
        </r>
      </text>
    </comment>
    <comment ref="Z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suma w wierszu 
 wartości brutto</t>
        </r>
      </text>
    </comment>
    <comment ref="AB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minimalna cena jedostkowa netto w wierszu (pakiecie)
</t>
        </r>
      </text>
    </comment>
    <comment ref="AC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Maksymalna cena jednostkowa netto w wierszu (pakiecie)</t>
        </r>
      </text>
    </comment>
    <comment ref="AD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różnica  MAX- MIN czyli (ceny maksymalnej i minimalnej)
</t>
        </r>
      </text>
    </comment>
    <comment ref="AE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procentowa różnica do ceny minimalnej </t>
        </r>
      </text>
    </comment>
    <comment ref="AG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łączna ilość opakowań w wierszu (pakiecie)</t>
        </r>
      </text>
    </comment>
    <comment ref="AH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wartość komóki MIN, albo jakoś inaczej wyliczona</t>
        </r>
      </text>
    </comment>
    <comment ref="AN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wylicza wadium 3% dla pakietu z szacunkowej wartośći netto i zaokrągla do dwóch miejsc po przecinku</t>
        </r>
      </text>
    </comment>
    <comment ref="AO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wylicza dostawy 25% dla pakietu z szacunkowej wartośći brutto i zaokrągla do pełnej liczby
</t>
        </r>
      </text>
    </comment>
    <comment ref="AP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wylicza polisę  75% dla pakietu z szacunkowej wartośći brutto i zaokrągla do pełnej liczby</t>
        </r>
      </text>
    </comment>
    <comment ref="AS3" authorId="0">
      <text>
        <r>
          <rPr>
            <b/>
            <sz val="9"/>
            <color indexed="81"/>
            <rFont val="Tahoma"/>
            <family val="2"/>
            <charset val="238"/>
          </rPr>
          <t>liczba opakowań dla szpitala nr 1</t>
        </r>
      </text>
    </comment>
    <comment ref="AT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cena jednostkowa netto z SZACUNKU ogółnego</t>
        </r>
      </text>
    </comment>
    <comment ref="DC3" authorId="0">
      <text>
        <r>
          <rPr>
            <b/>
            <sz val="9"/>
            <color indexed="81"/>
            <rFont val="Tahoma"/>
            <family val="2"/>
            <charset val="238"/>
          </rPr>
          <t>liczba opakowań dla szpitala nr 1</t>
        </r>
      </text>
    </comment>
    <comment ref="DD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cena jednostkowa netto z oferty minimalnej</t>
        </r>
      </text>
    </comment>
    <comment ref="DH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Szacunek - oferta</t>
        </r>
      </text>
    </comment>
    <comment ref="DI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ceny rzeczywiste - oferta</t>
        </r>
      </text>
    </comment>
    <comment ref="DH12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Form.warunkowe - mniejsze niż 0</t>
        </r>
      </text>
    </comment>
    <comment ref="Z20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suma podsumowań kolumn wartości brutto poszczegółnych szpiali</t>
        </r>
      </text>
    </comment>
    <comment ref="AG20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suma w kolumnie ilość opakowań dla wszystkich pakietów</t>
        </r>
      </text>
    </comment>
    <comment ref="AG21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suma wszystkich podsumowań w kolumnach ilości dla poszczegółnych szpiali</t>
        </r>
      </text>
    </comment>
    <comment ref="AW21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wartości brutto rzeczywiste</t>
        </r>
      </text>
    </comment>
    <comment ref="BC21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wartości brutto rzeczywiste</t>
        </r>
      </text>
    </comment>
    <comment ref="BI21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wartości brutto rzeczywiste</t>
        </r>
      </text>
    </comment>
    <comment ref="AW22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różnica wartości rzeczywistej od wartości szacunkowej</t>
        </r>
      </text>
    </comment>
    <comment ref="AW2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procentowa wartość zaoszczędzona przez szpital</t>
        </r>
      </text>
    </comment>
  </commentList>
</comments>
</file>

<file path=xl/sharedStrings.xml><?xml version="1.0" encoding="utf-8"?>
<sst xmlns="http://schemas.openxmlformats.org/spreadsheetml/2006/main" count="3936" uniqueCount="1773">
  <si>
    <t>Numer
pakietu</t>
  </si>
  <si>
    <t>preparat typu lub równoważny:</t>
  </si>
  <si>
    <t>skład</t>
  </si>
  <si>
    <t>Postać</t>
  </si>
  <si>
    <t>Dawka</t>
  </si>
  <si>
    <t>Typ opakowania</t>
  </si>
  <si>
    <t>Pojemność opakowania</t>
  </si>
  <si>
    <t>Ilość opakowań</t>
  </si>
  <si>
    <t>Cena jednostkowa netto
[zł]</t>
  </si>
  <si>
    <t>Wartość netto
[zł]</t>
  </si>
  <si>
    <t>Vat
[%]</t>
  </si>
  <si>
    <t>Wartość VAT
[zł]</t>
  </si>
  <si>
    <t>Cena jednostkowa brutto
[zł]</t>
  </si>
  <si>
    <t>Wartość brutto [zł]</t>
  </si>
  <si>
    <t>Uwagi</t>
  </si>
  <si>
    <t>ADDAMEL N</t>
  </si>
  <si>
    <t>Minerały</t>
  </si>
  <si>
    <t>koncen. do sporządzenia roztworu infuzyjnego</t>
  </si>
  <si>
    <t>Ampułki</t>
  </si>
  <si>
    <t>20 ampułek x 10 ml</t>
  </si>
  <si>
    <t>ADDIPHOS</t>
  </si>
  <si>
    <t>Wodorotlenek potasu;
diwodorofosforan potasu;
dwuwodny fosforan disodu</t>
  </si>
  <si>
    <t>Fiolka</t>
  </si>
  <si>
    <t>10 fiolek x 20 ml</t>
  </si>
  <si>
    <t>ALBUMINA LUDZKA 20%</t>
  </si>
  <si>
    <t>albuminy ludzkie</t>
  </si>
  <si>
    <t>roztwór do inf.</t>
  </si>
  <si>
    <t>200 mg/ml</t>
  </si>
  <si>
    <t>Butelka szklana</t>
  </si>
  <si>
    <t>50 ml</t>
  </si>
  <si>
    <t>100 ml</t>
  </si>
  <si>
    <t>AMINOMEL NEPHRO</t>
  </si>
  <si>
    <t>aminokwasy</t>
  </si>
  <si>
    <t>500 ml</t>
  </si>
  <si>
    <t>AMINOMIX 1 NOVUM</t>
  </si>
  <si>
    <t>aminokwasy+elektrolity+węglowodany</t>
  </si>
  <si>
    <t>r-r do infuzji do podawania przez żyłę centralną</t>
  </si>
  <si>
    <t>Worek</t>
  </si>
  <si>
    <t>1000 ml</t>
  </si>
  <si>
    <t>1500 ml</t>
  </si>
  <si>
    <t>AMINOPLASMAL 15% E</t>
  </si>
  <si>
    <t>AMINOPLASMAL HEPA 10%</t>
  </si>
  <si>
    <t>AMINOSTERIL KE</t>
  </si>
  <si>
    <t>Amino Acids+ elektrolytes</t>
  </si>
  <si>
    <t>roztwór do infuzji</t>
  </si>
  <si>
    <t>0,1 g/ml</t>
  </si>
  <si>
    <t>AMINOSTERIL N-HEPA 8%</t>
  </si>
  <si>
    <t>AMINOVEN INFANT</t>
  </si>
  <si>
    <t>250 ml</t>
  </si>
  <si>
    <t>AQUA PRO INJ.</t>
  </si>
  <si>
    <t>woda do wstrzykiwań</t>
  </si>
  <si>
    <t>rozp. do sporz. leku paren.</t>
  </si>
  <si>
    <t>100 ampułek x 5 ml</t>
  </si>
  <si>
    <t>worek</t>
  </si>
  <si>
    <t>Albumina 20%</t>
  </si>
  <si>
    <t>fiolka</t>
  </si>
  <si>
    <t>10 ml</t>
  </si>
  <si>
    <t>200mg/ml</t>
  </si>
  <si>
    <t>MIN</t>
  </si>
  <si>
    <t>MAX</t>
  </si>
  <si>
    <t>%</t>
  </si>
  <si>
    <t>SUMA wartości brutto</t>
  </si>
  <si>
    <t>SZACUNEK</t>
  </si>
  <si>
    <t xml:space="preserve">Ilość
opak.
</t>
  </si>
  <si>
    <t>Cena jedno. 
netto
[zł]</t>
  </si>
  <si>
    <t>VAT
[%]</t>
  </si>
  <si>
    <t>Wartość brutto
[zł]</t>
  </si>
  <si>
    <t>Numer pakietu</t>
  </si>
  <si>
    <t>wadium</t>
  </si>
  <si>
    <t>warunek dostaw</t>
  </si>
  <si>
    <t>polisa</t>
  </si>
  <si>
    <t>Wadium</t>
  </si>
  <si>
    <t>W.dostaw</t>
  </si>
  <si>
    <t>Szpital 1- wg wartości cen szpitala</t>
  </si>
  <si>
    <t>Szpital 2- wg wartości cen szpitala</t>
  </si>
  <si>
    <t>Szpital 3- wg wartości cen szpitala</t>
  </si>
  <si>
    <t>MAX-MIN</t>
  </si>
  <si>
    <t>Szpital 1- szacunek</t>
  </si>
  <si>
    <t>Szpital 2- szacunek</t>
  </si>
  <si>
    <t>Szpital 3- szacunek</t>
  </si>
  <si>
    <t>Producent</t>
  </si>
  <si>
    <t>Nazwa handlowa / Numer katalogowy</t>
  </si>
  <si>
    <t>Oferta nr 1 ………………………….</t>
  </si>
  <si>
    <t>Oferta nr 2 ………………………….</t>
  </si>
  <si>
    <t>DECYZJA</t>
  </si>
  <si>
    <t>WYNIK
- / +</t>
  </si>
  <si>
    <t>Ilość ofert w pakiecie</t>
  </si>
  <si>
    <t>Oferta nr 3 ………………………….</t>
  </si>
  <si>
    <t>MIN jednostkowa netto</t>
  </si>
  <si>
    <t>Szpital 1- z ofertą</t>
  </si>
  <si>
    <t>Szpital 2- z ofertą</t>
  </si>
  <si>
    <t>Szpital 3- z ofertą</t>
  </si>
  <si>
    <t>z ofert</t>
  </si>
  <si>
    <t>rzeczywista</t>
  </si>
  <si>
    <t>oszczędność</t>
  </si>
  <si>
    <t>MIN wartości brutto</t>
  </si>
  <si>
    <t>MAX wartości brutto</t>
  </si>
  <si>
    <t>szacunek</t>
  </si>
  <si>
    <t>:)</t>
  </si>
  <si>
    <t>brak</t>
  </si>
  <si>
    <t>out</t>
  </si>
  <si>
    <t>Brutto szacowane całość</t>
  </si>
  <si>
    <t>Brutto rzeczywiste całość</t>
  </si>
  <si>
    <t>Brutto szacowane braki</t>
  </si>
  <si>
    <t>Brutto rzeczywiste braki</t>
  </si>
  <si>
    <t>Brutto szacowane oferty</t>
  </si>
  <si>
    <t>Brutto rzeczywiste oferty</t>
  </si>
  <si>
    <t>Brutto z ofert</t>
  </si>
  <si>
    <t xml:space="preserve">Szacunek </t>
  </si>
  <si>
    <t>Oszczędność do szacunku</t>
  </si>
  <si>
    <t>Oszczędność do rzeczywistych</t>
  </si>
  <si>
    <t>Gdy + to oszczędności, gdy - to dopłata</t>
  </si>
  <si>
    <t>Średnia arytmetyczna ofert</t>
  </si>
  <si>
    <t>Rażąco niska cena przy 2 lub więcej ofert</t>
  </si>
  <si>
    <t>Rażąco niska cena- 1 oferta</t>
  </si>
  <si>
    <t>Ilość ofert o równej wartości</t>
  </si>
  <si>
    <t>Trzebnica</t>
  </si>
  <si>
    <t xml:space="preserve">Videokolonoskopop  </t>
  </si>
  <si>
    <t xml:space="preserve">PENTAX EC-38CFK 2p </t>
  </si>
  <si>
    <t>G122074</t>
  </si>
  <si>
    <t xml:space="preserve">Żródło  światła 1-Videokolonoskopop </t>
  </si>
  <si>
    <t>PENTAX LH 150 P II EA 01472</t>
  </si>
  <si>
    <t xml:space="preserve">Videoprocesor </t>
  </si>
  <si>
    <t>PENTAX EPK 700</t>
  </si>
  <si>
    <t>EA011211</t>
  </si>
  <si>
    <t xml:space="preserve">Fiberogastroskop </t>
  </si>
  <si>
    <t>PENTAX FG – 29 P</t>
  </si>
  <si>
    <t>FG29PA01227</t>
  </si>
  <si>
    <t xml:space="preserve">Videosigmoidoskop </t>
  </si>
  <si>
    <t>PENTAX ES – 3830 K.</t>
  </si>
  <si>
    <t>B02056</t>
  </si>
  <si>
    <t xml:space="preserve">Pompa  infuzyjna  </t>
  </si>
  <si>
    <t>Kwapisz 1020</t>
  </si>
  <si>
    <t>750, 752</t>
  </si>
  <si>
    <t>Kwapisz Duet 20/50</t>
  </si>
  <si>
    <t>12119,12112,2140,1216,12139,12797,12136,12137,12121,11026,12126,12113,12120,12131,12122,12144,12142,12123,12147,12129,12141,12114,12107,12145,12111,14103,15374,15373.</t>
  </si>
  <si>
    <t>1x1997, 24x1999, 1 x 2001, 1x2006, 2x2010</t>
  </si>
  <si>
    <t>Pompa  infuzyjna</t>
  </si>
  <si>
    <t>Ascor-AP31p</t>
  </si>
  <si>
    <t>C/0586/99,C/0588/99,C0582/99</t>
  </si>
  <si>
    <t>Pompa infuzyjna</t>
  </si>
  <si>
    <t xml:space="preserve">Sep-11 S </t>
  </si>
  <si>
    <t>b/n,A/0645/95</t>
  </si>
  <si>
    <t>brak danych</t>
  </si>
  <si>
    <t>Sep10S plus</t>
  </si>
  <si>
    <t>Pompa inf.objętościowa</t>
  </si>
  <si>
    <t>IZB-1800Y</t>
  </si>
  <si>
    <t>13020528,12040258,13020527,13020525,13020522,13020526,13020523,13020524,13020530,13020529,13020521,12040262</t>
  </si>
  <si>
    <t>Ascor-SEP-21S</t>
  </si>
  <si>
    <t>b3475/03, B3474/03</t>
  </si>
  <si>
    <t xml:space="preserve">Pompa objętościowa </t>
  </si>
  <si>
    <t>ISB-1200Y</t>
  </si>
  <si>
    <t>13020533, 13020534</t>
  </si>
  <si>
    <t>Pompa automatyczna</t>
  </si>
  <si>
    <t>Syromed uSP6000</t>
  </si>
  <si>
    <t>Wołów</t>
  </si>
  <si>
    <t xml:space="preserve">Pompa infuzyjna </t>
  </si>
  <si>
    <t>Cp 14</t>
  </si>
  <si>
    <t>3CPAL234</t>
  </si>
  <si>
    <t>3CPAL366</t>
  </si>
  <si>
    <t>AP14</t>
  </si>
  <si>
    <t>K8020-001U</t>
  </si>
  <si>
    <t>Unipam typ 340B</t>
  </si>
  <si>
    <t xml:space="preserve"> Ascor AP22</t>
  </si>
  <si>
    <t>12PR-63100</t>
  </si>
  <si>
    <t>AP22</t>
  </si>
  <si>
    <t>Infusomat</t>
  </si>
  <si>
    <t>Perfusor</t>
  </si>
  <si>
    <t xml:space="preserve">Pompa infuzyjna strzykawkowa </t>
  </si>
  <si>
    <t>Duet</t>
  </si>
  <si>
    <t>Perfussor</t>
  </si>
  <si>
    <t xml:space="preserve">Kwapisz Mono </t>
  </si>
  <si>
    <t>Mono 20/50</t>
  </si>
  <si>
    <t>MONO 20/50 , 4511 KWAPISZ</t>
  </si>
  <si>
    <t>DUET 20/50</t>
  </si>
  <si>
    <t>Duet 20/50</t>
  </si>
  <si>
    <t>Pompa  żywieniowa</t>
  </si>
  <si>
    <t>Flocare  800</t>
  </si>
  <si>
    <t>Pompa   żywieniowa</t>
  </si>
  <si>
    <t>Applix  Smart</t>
  </si>
  <si>
    <t>775191/1074796</t>
  </si>
  <si>
    <t>Kangaroo</t>
  </si>
  <si>
    <t>C0615860</t>
  </si>
  <si>
    <t>Pompa  perystaltyczna</t>
  </si>
  <si>
    <t>Ascor AP 31 P</t>
  </si>
  <si>
    <t>C/0586/99</t>
  </si>
  <si>
    <t>Pompa perystaltyczna</t>
  </si>
  <si>
    <t>Volumed Uvp 7000 Premium</t>
  </si>
  <si>
    <t xml:space="preserve">Kardiomonitor      </t>
  </si>
  <si>
    <t>Trendskope 8021</t>
  </si>
  <si>
    <t>Kardiomonitor</t>
  </si>
  <si>
    <t>Cardiocap 5</t>
  </si>
  <si>
    <t>3882096,3954573,3970031,39545775,3954572</t>
  </si>
  <si>
    <t xml:space="preserve">Kardiomonitor </t>
  </si>
  <si>
    <t>Nihon Kohden BSM-2301 K</t>
  </si>
  <si>
    <t>Emtel FX 862</t>
  </si>
  <si>
    <t>Propaq CS 244</t>
  </si>
  <si>
    <t>GA102164</t>
  </si>
  <si>
    <t xml:space="preserve">Centrala monitorujaca </t>
  </si>
  <si>
    <t>Star 8800+komputer,druk.HP,</t>
  </si>
  <si>
    <t>7-8-CE-001</t>
  </si>
  <si>
    <t>Vismo</t>
  </si>
  <si>
    <t>Simens Sirecust  961</t>
  </si>
  <si>
    <t>Kardiomonitory</t>
  </si>
  <si>
    <t>Beneview  8</t>
  </si>
  <si>
    <t>CM-9C109870,CF-713-100455, CF-68-0026, CF-18109265</t>
  </si>
  <si>
    <t>2006-2011</t>
  </si>
  <si>
    <t>Spacelabs 90369</t>
  </si>
  <si>
    <t>367-000879</t>
  </si>
  <si>
    <t>Kardiomonitor noworodkowy</t>
  </si>
  <si>
    <t>Compact 9</t>
  </si>
  <si>
    <t>0600107DEN</t>
  </si>
  <si>
    <t>Fx-200P</t>
  </si>
  <si>
    <t>4455,4456,4457</t>
  </si>
  <si>
    <t xml:space="preserve">Kardiomonitory </t>
  </si>
  <si>
    <t>Comen Star-8000</t>
  </si>
  <si>
    <t>E71408250876, E71408250946, E71408250976,E71408250806, B/N</t>
  </si>
  <si>
    <t>Monitor pacjenta z kapnografem</t>
  </si>
  <si>
    <t>Ipm-9800</t>
  </si>
  <si>
    <t>DM 1A008514</t>
  </si>
  <si>
    <t>Przyłóżkowy monitor pacjenta</t>
  </si>
  <si>
    <t>monitor pacjenta PVM-2701-VISMO</t>
  </si>
  <si>
    <t>0100841, 102481, 102483, 102485</t>
  </si>
  <si>
    <t>Stacja centralna monitorowania (2 ekrany) szt. 1 plus 4 szt przyłóżkowych monitorów pacjenta (w tym 1 szt z kapnografem) kompatybilnych ze stacją centralną monitorowania</t>
  </si>
  <si>
    <t>Hypervisor VI i 4 przyłóżkowe monitory pacjenta iPM-9800</t>
  </si>
  <si>
    <t>CZC1337HCG, DM-1A008515,1A008516,1A008517, DM-1A008518</t>
  </si>
  <si>
    <t>CMS 7000</t>
  </si>
  <si>
    <t>E10A500023</t>
  </si>
  <si>
    <t>DASH 2500</t>
  </si>
  <si>
    <t>SCG071522510 W</t>
  </si>
  <si>
    <t>FX862</t>
  </si>
  <si>
    <t>M4 3046A Viridia</t>
  </si>
  <si>
    <t>DE85012076</t>
  </si>
  <si>
    <t>PM 6000</t>
  </si>
  <si>
    <t>CA6C-0994</t>
  </si>
  <si>
    <t>HP 78352C</t>
  </si>
  <si>
    <t xml:space="preserve">Monitor pacjenta </t>
  </si>
  <si>
    <t>PC900A Kapnograf r prod. 2014</t>
  </si>
  <si>
    <t xml:space="preserve">Moni Card </t>
  </si>
  <si>
    <t xml:space="preserve">Myjka   dezynfekcyjna  </t>
  </si>
  <si>
    <t>ATOS AF60P 3</t>
  </si>
  <si>
    <t>nr.s.9901073ns.9901071,L008-992440/SN9901076, L008-992340/SN9901077,  9901074</t>
  </si>
  <si>
    <t>Myjka  ultradżwiękowa</t>
  </si>
  <si>
    <t>Sonic  22</t>
  </si>
  <si>
    <t xml:space="preserve">Myjka do narzędzi </t>
  </si>
  <si>
    <t>Stellco DS60011D</t>
  </si>
  <si>
    <t>1060040, 1160007</t>
  </si>
  <si>
    <t>Myjka do basenów</t>
  </si>
  <si>
    <t>AFZ4586</t>
  </si>
  <si>
    <t>L14070208</t>
  </si>
  <si>
    <t>Myjka do narzędzi</t>
  </si>
  <si>
    <t>DEKO 260 E</t>
  </si>
  <si>
    <t>99211360, 992113631201</t>
  </si>
  <si>
    <t>Myjka przelotowa</t>
  </si>
  <si>
    <t>DECO 2000 Ex</t>
  </si>
  <si>
    <t>99211470.EL01, 99211470.PL02</t>
  </si>
  <si>
    <t xml:space="preserve">Myjnia endoskopowa </t>
  </si>
  <si>
    <t>PXC Handy Sclender Puldrach</t>
  </si>
  <si>
    <t>Myjnia -Dezynfektor do endoskopów</t>
  </si>
  <si>
    <t>WD 425</t>
  </si>
  <si>
    <t>WD—425, nr 999868G-040</t>
  </si>
  <si>
    <t>Myjka ultradźwiękowa</t>
  </si>
  <si>
    <t>Sonic 6D</t>
  </si>
  <si>
    <t>TYP SONIC 6D NR 104351</t>
  </si>
  <si>
    <t>Sterylizator</t>
  </si>
  <si>
    <t>Autoclav Statim</t>
  </si>
  <si>
    <t xml:space="preserve">AUTOKLAW   </t>
  </si>
  <si>
    <t>STATIM 5000 202318</t>
  </si>
  <si>
    <t>52188K6016</t>
  </si>
  <si>
    <t>Statim 5000 Cassette Autoclav</t>
  </si>
  <si>
    <t>52188K6014</t>
  </si>
  <si>
    <t>Sterylizator kasetowy</t>
  </si>
  <si>
    <t>Statim 5000</t>
  </si>
  <si>
    <t>52008E3033</t>
  </si>
  <si>
    <t>Sterylizator parowy</t>
  </si>
  <si>
    <t>ASV 669W</t>
  </si>
  <si>
    <t>185I, 189II</t>
  </si>
  <si>
    <t>Sterylizator   formaldehydowy gazowy (NISKOTEMPERATUROWY)</t>
  </si>
  <si>
    <t>Automat FA 90WEBECO</t>
  </si>
  <si>
    <t>Melag typ 23</t>
  </si>
  <si>
    <t>T-8-SL-003</t>
  </si>
  <si>
    <t>Zgrzewarka rolkowa z DRUKARKĄ</t>
  </si>
  <si>
    <t>HM850DEV</t>
  </si>
  <si>
    <t>IIM 850DEV</t>
  </si>
  <si>
    <t xml:space="preserve">Sterylizator parowy </t>
  </si>
  <si>
    <t>ASVE</t>
  </si>
  <si>
    <t>ASCE</t>
  </si>
  <si>
    <t xml:space="preserve">Autoklaw </t>
  </si>
  <si>
    <t xml:space="preserve">Extrema plus </t>
  </si>
  <si>
    <t>01XP 0629</t>
  </si>
  <si>
    <t>MELAG 23V</t>
  </si>
  <si>
    <t>ASMA</t>
  </si>
  <si>
    <t xml:space="preserve">Stanowisko  do  resuscytacji  noworodka </t>
  </si>
  <si>
    <t>Baby Therm Arhn-0023</t>
  </si>
  <si>
    <t>BRAK</t>
  </si>
  <si>
    <t>SRN 10 M</t>
  </si>
  <si>
    <t>654/99,653/99</t>
  </si>
  <si>
    <t>Ruchome stanowisko.do wsp.oddechu</t>
  </si>
  <si>
    <t>Infant Flow</t>
  </si>
  <si>
    <t>BCN</t>
  </si>
  <si>
    <t xml:space="preserve">Zestaw do intubacji noworodka </t>
  </si>
  <si>
    <t xml:space="preserve">Zestaw do intubacji dorosłych </t>
  </si>
  <si>
    <t xml:space="preserve">Pulsoksymetr  </t>
  </si>
  <si>
    <t xml:space="preserve">Novametrix513 </t>
  </si>
  <si>
    <t>1391815, 13918153</t>
  </si>
  <si>
    <t>OxiPen PM – 60</t>
  </si>
  <si>
    <t xml:space="preserve">Pulsoksymetr </t>
  </si>
  <si>
    <t xml:space="preserve">NPB-190i NBP – 295 </t>
  </si>
  <si>
    <t>G00800 617</t>
  </si>
  <si>
    <t xml:space="preserve">Pulsoksymetr   </t>
  </si>
  <si>
    <t>Oxypleth 520A</t>
  </si>
  <si>
    <t>77-22702, 77-22685, 77-22705, 77-105981PRWXNZZ</t>
  </si>
  <si>
    <t>Pulsoksymetr</t>
  </si>
  <si>
    <t>NEKLORR</t>
  </si>
  <si>
    <t>G 05864180</t>
  </si>
  <si>
    <t>N-180</t>
  </si>
  <si>
    <t>Kapnograf z pulsoksymetrem</t>
  </si>
  <si>
    <t>Oskar II</t>
  </si>
  <si>
    <t>OXIMETER MD-300</t>
  </si>
  <si>
    <t>Sn 0807070086</t>
  </si>
  <si>
    <t>BIOX 3740</t>
  </si>
  <si>
    <t>FMRU00198</t>
  </si>
  <si>
    <t>Pulsoksymetr przenośny</t>
  </si>
  <si>
    <t>Mini Corr</t>
  </si>
  <si>
    <t>AE07010053</t>
  </si>
  <si>
    <t>Cosmo Novometrix</t>
  </si>
  <si>
    <t>Nonin 8500 MA</t>
  </si>
  <si>
    <t>500724579, 500720542</t>
  </si>
  <si>
    <t xml:space="preserve">Kapnograf </t>
  </si>
  <si>
    <t>Capnoguard 1265</t>
  </si>
  <si>
    <t>75-0394MW</t>
  </si>
  <si>
    <t>Pulsoksymetr palcowy</t>
  </si>
  <si>
    <t>MD30002</t>
  </si>
  <si>
    <t>520A</t>
  </si>
  <si>
    <t>77-5874LPAX</t>
  </si>
  <si>
    <t>Novametrix 512</t>
  </si>
  <si>
    <t>125-2776 MN</t>
  </si>
  <si>
    <t>Novametrix OXYPLETH</t>
  </si>
  <si>
    <t>77-11404</t>
  </si>
  <si>
    <t xml:space="preserve">Pulsoksymetr przenośny </t>
  </si>
  <si>
    <t>12524897MN</t>
  </si>
  <si>
    <t>OXYPLETH</t>
  </si>
  <si>
    <t xml:space="preserve">( finger )CM S50D </t>
  </si>
  <si>
    <t>noworodkowy</t>
  </si>
  <si>
    <t>PL60/100 F</t>
  </si>
  <si>
    <t>XXL00FH00268</t>
  </si>
  <si>
    <t>512/ 125-22959MN  Novametrix usa</t>
  </si>
  <si>
    <t>ENM-E300</t>
  </si>
  <si>
    <t>Ssak  próżniowy 1.3</t>
  </si>
  <si>
    <t>SP-30</t>
  </si>
  <si>
    <t>Ssak  próżniowy 1</t>
  </si>
  <si>
    <t>RV-TM</t>
  </si>
  <si>
    <t>Ssak  elektryczny 2,2</t>
  </si>
  <si>
    <t>New Askir 30</t>
  </si>
  <si>
    <t xml:space="preserve"> 21619, 21719</t>
  </si>
  <si>
    <t>Askir 30</t>
  </si>
  <si>
    <t>21618, 21643</t>
  </si>
  <si>
    <t>Ssak elektryczny  3</t>
  </si>
  <si>
    <t>WAN -M</t>
  </si>
  <si>
    <t>BRAK, 1729</t>
  </si>
  <si>
    <t>Ssak próżniowy 3</t>
  </si>
  <si>
    <t>Vacum</t>
  </si>
  <si>
    <t>2005-2007</t>
  </si>
  <si>
    <t>Przyrząd ssący elektryczny</t>
  </si>
  <si>
    <t>WNA M1</t>
  </si>
  <si>
    <t>WAN  M2</t>
  </si>
  <si>
    <t>WAN M2</t>
  </si>
  <si>
    <t>Vacum extraktum</t>
  </si>
  <si>
    <t>VACUSON</t>
  </si>
  <si>
    <t>CH9403</t>
  </si>
  <si>
    <t>Ssak ekektryczny</t>
  </si>
  <si>
    <t xml:space="preserve">SU1  </t>
  </si>
  <si>
    <t>Ssak elektryczny</t>
  </si>
  <si>
    <t>15713-931</t>
  </si>
  <si>
    <t>15715-931</t>
  </si>
  <si>
    <t>NEW ASKIR 30</t>
  </si>
  <si>
    <t xml:space="preserve">  REFRE310100/02</t>
  </si>
  <si>
    <t xml:space="preserve">Ssak elektryczny </t>
  </si>
  <si>
    <t>SU 2</t>
  </si>
  <si>
    <t>88-08-023-343</t>
  </si>
  <si>
    <t>Atmos LC16</t>
  </si>
  <si>
    <t>ATMOS LC16/ SN 960000362</t>
  </si>
  <si>
    <t>snt - Servox Niemcy</t>
  </si>
  <si>
    <t>Mevacs M20</t>
  </si>
  <si>
    <t>F 40.00</t>
  </si>
  <si>
    <t xml:space="preserve">Atmos LC-16   </t>
  </si>
  <si>
    <t>WAN M1</t>
  </si>
  <si>
    <t xml:space="preserve">Ssak próżniowy </t>
  </si>
  <si>
    <t>Atmos 401</t>
  </si>
  <si>
    <t>Próźniowy</t>
  </si>
  <si>
    <t>New Hospivac 350</t>
  </si>
  <si>
    <t>4149.4166</t>
  </si>
  <si>
    <t>Vacuson</t>
  </si>
  <si>
    <t>Inżektor ssania z regulacją</t>
  </si>
  <si>
    <t>AIR</t>
  </si>
  <si>
    <t xml:space="preserve">Inhalator  elektryczny </t>
  </si>
  <si>
    <t>Moby Neb-13</t>
  </si>
  <si>
    <t>99FO162659, 99FO162636, 99FO162657,</t>
  </si>
  <si>
    <t>99FO162637</t>
  </si>
  <si>
    <t>99FO162633</t>
  </si>
  <si>
    <t xml:space="preserve">Inhalator elektryczny </t>
  </si>
  <si>
    <t>Markos-Mefar</t>
  </si>
  <si>
    <t>08F0009789/139</t>
  </si>
  <si>
    <t>Flaem Mod-046EF700</t>
  </si>
  <si>
    <t>10A0530298, ModP046EF700</t>
  </si>
  <si>
    <t>Waporyzator</t>
  </si>
  <si>
    <t>Mitek-Vapr 3</t>
  </si>
  <si>
    <t>Inhalator kompresowy</t>
  </si>
  <si>
    <t>P1</t>
  </si>
  <si>
    <t>Inhalator pneumatyczno dyszowy</t>
  </si>
  <si>
    <t>P400</t>
  </si>
  <si>
    <t>07AD000354</t>
  </si>
  <si>
    <t>P1000</t>
  </si>
  <si>
    <t>06A718A0104</t>
  </si>
  <si>
    <t>Inhalator kompresowy tłokowy</t>
  </si>
  <si>
    <t>Econstellation</t>
  </si>
  <si>
    <t xml:space="preserve">Inhalator pneumatyczno- dyszowy </t>
  </si>
  <si>
    <t>Mondiol Flaemnuova</t>
  </si>
  <si>
    <t>342043/L2</t>
  </si>
  <si>
    <t>Inhalator pneumatyczno- dyszowy</t>
  </si>
  <si>
    <t xml:space="preserve"> Mondiol Flaemnuova</t>
  </si>
  <si>
    <t>342045/L2</t>
  </si>
  <si>
    <t>Pulmostat Sunrise</t>
  </si>
  <si>
    <t>SE1017036</t>
  </si>
  <si>
    <t xml:space="preserve">Spirometr </t>
  </si>
  <si>
    <t>Mir</t>
  </si>
  <si>
    <t xml:space="preserve">Lampa  bezcieniowa </t>
  </si>
  <si>
    <t>ML-501 Martin</t>
  </si>
  <si>
    <t>501050099D450</t>
  </si>
  <si>
    <t>komplet lamp oper.lumena</t>
  </si>
  <si>
    <t>701/501</t>
  </si>
  <si>
    <t>Qlight 200</t>
  </si>
  <si>
    <t>Lampa   operacyjna 1,1</t>
  </si>
  <si>
    <t>ML-701 ,</t>
  </si>
  <si>
    <t>701/T-8-LU-006</t>
  </si>
  <si>
    <t>Lampa operacyjna 1,1</t>
  </si>
  <si>
    <t>ML- 501</t>
  </si>
  <si>
    <t>501/T-8-LU-014</t>
  </si>
  <si>
    <t>Lampa bezcieniowa wisząca 3-żarówkowa szt 1</t>
  </si>
  <si>
    <t>Lampa operacyjna Kendrolux H-500, i H-700</t>
  </si>
  <si>
    <t>SN: 100000000020193, SN: 100000000023870</t>
  </si>
  <si>
    <t xml:space="preserve">Lampa operacyjna </t>
  </si>
  <si>
    <t>MV10/MV16 Marled</t>
  </si>
  <si>
    <t>MV10B2A171111C3435, MV16B2A171111C3434</t>
  </si>
  <si>
    <t xml:space="preserve">LAMPA BEZCIENIOWA </t>
  </si>
  <si>
    <t>PH121.2</t>
  </si>
  <si>
    <t xml:space="preserve">LAMPA STATYWOWA AKUMULATOROWA </t>
  </si>
  <si>
    <t>BH400</t>
  </si>
  <si>
    <t>Lampa szczelinowa</t>
  </si>
  <si>
    <t xml:space="preserve"> NETZ NSL-980X5</t>
  </si>
  <si>
    <t xml:space="preserve">Lampa zabiegowa </t>
  </si>
  <si>
    <t>Lux</t>
  </si>
  <si>
    <t xml:space="preserve">Lampa bezcieniowa </t>
  </si>
  <si>
    <t xml:space="preserve">B-900 </t>
  </si>
  <si>
    <t>BH 500 X2</t>
  </si>
  <si>
    <t>1 ogniskowa</t>
  </si>
  <si>
    <t xml:space="preserve">Lampa Zabiegowa </t>
  </si>
  <si>
    <t>MEDILIX</t>
  </si>
  <si>
    <t xml:space="preserve">Lampa </t>
  </si>
  <si>
    <t>1-0 jednoogniskowa 132.1</t>
  </si>
  <si>
    <t>LAMPA BEZCIENIOWA STOJĄCA</t>
  </si>
  <si>
    <t>Ph121.2F</t>
  </si>
  <si>
    <t>PH121.2F/ 90042</t>
  </si>
  <si>
    <t>LAMPA OPERACYJMA ZABIEGOWA STACJONARNA</t>
  </si>
  <si>
    <t>Ph121.1</t>
  </si>
  <si>
    <t>PH121.1/ 110070</t>
  </si>
  <si>
    <t xml:space="preserve">Waga elektroniczna </t>
  </si>
  <si>
    <t>Radwag TP-15,WPS-60/C ,A-200G</t>
  </si>
  <si>
    <t>1753,64285,31</t>
  </si>
  <si>
    <t xml:space="preserve">Waga  lekarska   ze  wzrostomierzem </t>
  </si>
  <si>
    <t>Radwag WPT-1,1,1,1</t>
  </si>
  <si>
    <t>Waga elektroniczna</t>
  </si>
  <si>
    <t>Radwag WPT-15DC 4,2,6/15d</t>
  </si>
  <si>
    <t>58725,58804,58729,58807,58805</t>
  </si>
  <si>
    <t>Waga 2-szalkowa+odważniki 0,5-2kg szt.14</t>
  </si>
  <si>
    <t xml:space="preserve"> WPT 60/150 OW</t>
  </si>
  <si>
    <t>374385/12</t>
  </si>
  <si>
    <t xml:space="preserve">Waga lekarska </t>
  </si>
  <si>
    <t>WL 150</t>
  </si>
  <si>
    <t xml:space="preserve">WAGA ELEKTRONICZNA DLA DZIECI </t>
  </si>
  <si>
    <t>WPT 15D</t>
  </si>
  <si>
    <t>Lampa  do  fototerapii</t>
  </si>
  <si>
    <t>LF-01</t>
  </si>
  <si>
    <t>128, 129, 131</t>
  </si>
  <si>
    <t>bilitron-3006</t>
  </si>
  <si>
    <t>JAH 83815</t>
  </si>
  <si>
    <t>Lampa solux – stat+stoł</t>
  </si>
  <si>
    <t>LS-3</t>
  </si>
  <si>
    <t xml:space="preserve">SN739, SN740, </t>
  </si>
  <si>
    <t>LSK,LSC,LS</t>
  </si>
  <si>
    <t xml:space="preserve"> LSC2095, LSC147, LS1296, LSK1278, LS116</t>
  </si>
  <si>
    <t>1979-1998</t>
  </si>
  <si>
    <t>Lampa terapeutyczna</t>
  </si>
  <si>
    <t>SonisolBS</t>
  </si>
  <si>
    <t>EN60601 CLASS1, NR10011</t>
  </si>
  <si>
    <t>Lampa kwarcowa</t>
  </si>
  <si>
    <t>VT-800</t>
  </si>
  <si>
    <t>Promiennik podczerw.</t>
  </si>
  <si>
    <t>SPN-1000/160</t>
  </si>
  <si>
    <t>1168,1169,1170,1171,1172,1173</t>
  </si>
  <si>
    <t>Stanowisko  do  pielęgnacji  niemowląt  z  promiennikiem  podczerwieni</t>
  </si>
  <si>
    <t>SPN 1000/1600</t>
  </si>
  <si>
    <t>1168, 1169, 1170, 1171, 1172, 1173</t>
  </si>
  <si>
    <t>Zalip</t>
  </si>
  <si>
    <t>148/01</t>
  </si>
  <si>
    <t>Astar lu mir</t>
  </si>
  <si>
    <t>36/u1/AO</t>
  </si>
  <si>
    <t>Sunlamp 70</t>
  </si>
  <si>
    <t>Lampa Sollux</t>
  </si>
  <si>
    <t xml:space="preserve">Lampa Lumina </t>
  </si>
  <si>
    <t>SL</t>
  </si>
  <si>
    <t>SL-18/06/12</t>
  </si>
  <si>
    <t xml:space="preserve">Lampa Solux </t>
  </si>
  <si>
    <t>statywowa</t>
  </si>
  <si>
    <t xml:space="preserve">Lampa Sollux </t>
  </si>
  <si>
    <t>stołowa</t>
  </si>
  <si>
    <t>LSK 108886</t>
  </si>
  <si>
    <t>LS</t>
  </si>
  <si>
    <t>40/U1/AN/14</t>
  </si>
  <si>
    <t xml:space="preserve"> </t>
  </si>
  <si>
    <t>LAMPA SOLLUX  STATYWOWA</t>
  </si>
  <si>
    <t xml:space="preserve">Lampa do fototerapii </t>
  </si>
  <si>
    <t>OGALUX BLK 40</t>
  </si>
  <si>
    <t>NEO BLU mini</t>
  </si>
  <si>
    <t>Bilib Bed</t>
  </si>
  <si>
    <t>Lumina 01/S1/AN</t>
  </si>
  <si>
    <t>01/S1/AN</t>
  </si>
  <si>
    <t>BioptronPro 1</t>
  </si>
  <si>
    <t>06-2015-12-3010</t>
  </si>
  <si>
    <t xml:space="preserve">Promiennik podczerwieni </t>
  </si>
  <si>
    <t>MINIMED IR-10MR</t>
  </si>
  <si>
    <t>IR-10 MR</t>
  </si>
  <si>
    <t>Aparat  do  znieczulenia  z  monitorem</t>
  </si>
  <si>
    <t>WatoEX-65 Mindray</t>
  </si>
  <si>
    <t>ER-61003807, DA-1A102207, ER18000025</t>
  </si>
  <si>
    <t>2015,2011,2011</t>
  </si>
  <si>
    <t xml:space="preserve">FABIUS </t>
  </si>
  <si>
    <t>ARSN0031</t>
  </si>
  <si>
    <t xml:space="preserve">Aparat  do  znieczulenia  </t>
  </si>
  <si>
    <t>EXCEL 210 SE/7900</t>
  </si>
  <si>
    <t>210SE/7900</t>
  </si>
  <si>
    <t xml:space="preserve">Aparat  do  znieczulenia </t>
  </si>
  <si>
    <t>SATURN EVO-Color Medec</t>
  </si>
  <si>
    <t>09/16829</t>
  </si>
  <si>
    <t xml:space="preserve">Aparat do znieczulenia ogólnego </t>
  </si>
  <si>
    <t xml:space="preserve"> FABIUS </t>
  </si>
  <si>
    <t>Aparat do znieczulenia ogólnego</t>
  </si>
  <si>
    <t>Midi Z 15M</t>
  </si>
  <si>
    <t>Aparat do EKG 2+1+1</t>
  </si>
  <si>
    <t>Ascard Mr Blue</t>
  </si>
  <si>
    <t>330,171,0395 160/08/al.</t>
  </si>
  <si>
    <t>Aparat do EKG 2+1</t>
  </si>
  <si>
    <t>AsCARD B5 Eco Mr Green</t>
  </si>
  <si>
    <t>AsCARD Mr. Grey 7</t>
  </si>
  <si>
    <t xml:space="preserve">Aparat EKG </t>
  </si>
  <si>
    <t>Cardiovit AT-3/1</t>
  </si>
  <si>
    <t>CH6340</t>
  </si>
  <si>
    <t>Holter</t>
  </si>
  <si>
    <t>DR 200  i DR 181</t>
  </si>
  <si>
    <t xml:space="preserve">Holter  ciśnieniowy </t>
  </si>
  <si>
    <t>CE-0482 Tonoport V</t>
  </si>
  <si>
    <t>B-56</t>
  </si>
  <si>
    <t xml:space="preserve"> Ascard B56</t>
  </si>
  <si>
    <t>MR RED3</t>
  </si>
  <si>
    <t>M Trace</t>
  </si>
  <si>
    <t>Mac 400</t>
  </si>
  <si>
    <t>SCT08020456PA</t>
  </si>
  <si>
    <t xml:space="preserve">Aparat Holter </t>
  </si>
  <si>
    <t>TLC5000</t>
  </si>
  <si>
    <t>02AC000520</t>
  </si>
  <si>
    <t xml:space="preserve">Aparat Holter Ciśnieniowy </t>
  </si>
  <si>
    <t>ABPM 50</t>
  </si>
  <si>
    <t>22AA000822</t>
  </si>
  <si>
    <t>Aparat EKG</t>
  </si>
  <si>
    <t>Red 3</t>
  </si>
  <si>
    <t xml:space="preserve">Ascard Mr Red 3 Grey System /2508 </t>
  </si>
  <si>
    <t>Red3</t>
  </si>
  <si>
    <t>Ascard Mr Red 3 Grey System  , 0217</t>
  </si>
  <si>
    <t>ASPEL ASCARD A4, 659/99</t>
  </si>
  <si>
    <t xml:space="preserve"> ASCARD MR. GREY</t>
  </si>
  <si>
    <t>ASPEL 2014</t>
  </si>
  <si>
    <t>Aparat USG</t>
  </si>
  <si>
    <t>3000 eZano</t>
  </si>
  <si>
    <t>Valuson P-6</t>
  </si>
  <si>
    <t>Aloka Alpha 6</t>
  </si>
  <si>
    <t>Aparat USG mały przenośny szt 1</t>
  </si>
  <si>
    <t>Mindray DC-7</t>
  </si>
  <si>
    <t>MX-1C002933</t>
  </si>
  <si>
    <t>Megus Esaote</t>
  </si>
  <si>
    <t>DP-8800 PLUS</t>
  </si>
  <si>
    <t>ML760454/07</t>
  </si>
  <si>
    <t xml:space="preserve">Aparat USG </t>
  </si>
  <si>
    <t>DC6 Midray</t>
  </si>
  <si>
    <t>11A89100513</t>
  </si>
  <si>
    <t>DC 6</t>
  </si>
  <si>
    <t>MINDRAY DC-6 / NA86100743</t>
  </si>
  <si>
    <t>Oftalmoskop z ładowarką</t>
  </si>
  <si>
    <t>2201-Heine</t>
  </si>
  <si>
    <t>I/9047</t>
  </si>
  <si>
    <t>Tablica okulistyczna</t>
  </si>
  <si>
    <t xml:space="preserve">GONIOSKOP </t>
  </si>
  <si>
    <t>Brak</t>
  </si>
  <si>
    <t>10008.52002</t>
  </si>
  <si>
    <t>TONOMETR IMPRESYJNY</t>
  </si>
  <si>
    <t>TABLICA DO OCENY OSTROŚCI WZROKU</t>
  </si>
  <si>
    <t xml:space="preserve">AUTO REFRAKTOMETR </t>
  </si>
  <si>
    <t>typ 5500</t>
  </si>
  <si>
    <t xml:space="preserve">PERYMETR OKULISTYCZNY </t>
  </si>
  <si>
    <t>PTS900</t>
  </si>
  <si>
    <t>Oftalmoskop</t>
  </si>
  <si>
    <t>HS-OP10</t>
  </si>
  <si>
    <t xml:space="preserve">Tonometr </t>
  </si>
  <si>
    <t>Aplanacyjny</t>
  </si>
  <si>
    <t>Perymetr kinetyczny PTS 900</t>
  </si>
  <si>
    <t>PTS 900</t>
  </si>
  <si>
    <t>schorz impresyjny</t>
  </si>
  <si>
    <t xml:space="preserve">Keratometr ręczny </t>
  </si>
  <si>
    <t>JAVAL - JENA</t>
  </si>
  <si>
    <t xml:space="preserve">Oftalmoskop </t>
  </si>
  <si>
    <t>bezpośredni</t>
  </si>
  <si>
    <t>Zestaw do iniekcji podspojówkowych i okołogałkowych</t>
  </si>
  <si>
    <t>Urządzenie do monitorowania oddechu</t>
  </si>
  <si>
    <t>Babysense</t>
  </si>
  <si>
    <t>SN66904051, SN66903053</t>
  </si>
  <si>
    <t xml:space="preserve">Urządzenie do monitorowania bezdechu </t>
  </si>
  <si>
    <t>Baby Sense II</t>
  </si>
  <si>
    <t>66903052, 66903050</t>
  </si>
  <si>
    <t xml:space="preserve">Materacyk bezdechu </t>
  </si>
  <si>
    <t>BM-2 Jablotron</t>
  </si>
  <si>
    <t>8362, 13772</t>
  </si>
  <si>
    <t>Bronchofiberoskop</t>
  </si>
  <si>
    <t>Karl-Storz</t>
  </si>
  <si>
    <t>IKS-11-001 BN4</t>
  </si>
  <si>
    <t>Bronchofiberoskop sztywny-endoskop intubacyjny</t>
  </si>
  <si>
    <t>Endoskop intubacyjny Bonfils 10331B1</t>
  </si>
  <si>
    <t>Bronchofiberoskop ze źródłem światła</t>
  </si>
  <si>
    <t>Fiberoskop intubacyjny typ 11302BD2</t>
  </si>
  <si>
    <t>Parownik   do  Sevofluranu</t>
  </si>
  <si>
    <t>Tec  7</t>
  </si>
  <si>
    <t>BEJN030095</t>
  </si>
  <si>
    <t xml:space="preserve">Parownik  do Sevofluranu </t>
  </si>
  <si>
    <t>Vapor  2000</t>
  </si>
  <si>
    <t>06050201EN0001</t>
  </si>
  <si>
    <t>Parownik do Izofluran</t>
  </si>
  <si>
    <t>SNARMN-0449</t>
  </si>
  <si>
    <t>Parownik  do Sevofluran</t>
  </si>
  <si>
    <t>Delta</t>
  </si>
  <si>
    <t>D07100311,D01150390</t>
  </si>
  <si>
    <t xml:space="preserve">Defibrylator  </t>
  </si>
  <si>
    <t>Medtronik Lifepak  12</t>
  </si>
  <si>
    <t>Defibrylator</t>
  </si>
  <si>
    <t>Cardio Aid MC</t>
  </si>
  <si>
    <t>Cardio-Aid3,2</t>
  </si>
  <si>
    <t>12085846, 1200858</t>
  </si>
  <si>
    <t>DMS 730 Cardio-Aid</t>
  </si>
  <si>
    <t>7126403, 7126355</t>
  </si>
  <si>
    <t>BeneHartD6</t>
  </si>
  <si>
    <t>DG-18004012,DG-18004011</t>
  </si>
  <si>
    <t>Defibrylator półautomat</t>
  </si>
  <si>
    <t>AED Plus</t>
  </si>
  <si>
    <t>X111515862</t>
  </si>
  <si>
    <t xml:space="preserve">Defibrylator </t>
  </si>
  <si>
    <t>Lifepak 12</t>
  </si>
  <si>
    <t>Code Master XL</t>
  </si>
  <si>
    <t xml:space="preserve">1723A </t>
  </si>
  <si>
    <t>Lifepak 20</t>
  </si>
  <si>
    <t>LIFEPAK 20/ SN 38649058 Medtronic USA</t>
  </si>
  <si>
    <t>Lifepak 500</t>
  </si>
  <si>
    <t>LIFEPAK 500/ SN 12252157</t>
  </si>
  <si>
    <t>Respirator</t>
  </si>
  <si>
    <t>Bennett  740</t>
  </si>
  <si>
    <t>Raphael</t>
  </si>
  <si>
    <t>02-157110</t>
  </si>
  <si>
    <t>Bird   8400ST</t>
  </si>
  <si>
    <t>KHH01103</t>
  </si>
  <si>
    <t>Inspiration</t>
  </si>
  <si>
    <t>SN2005W030370,SN2005W030367</t>
  </si>
  <si>
    <t>Medumat standard</t>
  </si>
  <si>
    <t>Medumat Elektronic WEINMANN</t>
  </si>
  <si>
    <t>RESUSYTATOR</t>
  </si>
  <si>
    <t>Ambu - matic</t>
  </si>
  <si>
    <t>95147926, 9325480</t>
  </si>
  <si>
    <t>Respirator noworodkowy</t>
  </si>
  <si>
    <t>Servo Infant</t>
  </si>
  <si>
    <t>73019, 73020</t>
  </si>
  <si>
    <t>Respirator HFIV</t>
  </si>
  <si>
    <t>Paravent Pate</t>
  </si>
  <si>
    <t>11/004</t>
  </si>
  <si>
    <t xml:space="preserve">Respirator </t>
  </si>
  <si>
    <t>Vitalog AG30</t>
  </si>
  <si>
    <t>Bitalog AG30</t>
  </si>
  <si>
    <t xml:space="preserve">Hamilton Medical </t>
  </si>
  <si>
    <t xml:space="preserve">SABRE TRANS VEN </t>
  </si>
  <si>
    <t>PT15016</t>
  </si>
  <si>
    <t xml:space="preserve">Kardiotokograf   </t>
  </si>
  <si>
    <t>Avalon   MF 20</t>
  </si>
  <si>
    <t>DE530070038, DE53005358,DE53007094</t>
  </si>
  <si>
    <t>HP Viridia 50 A</t>
  </si>
  <si>
    <t>,3816G15358</t>
  </si>
  <si>
    <t>Kardiostymulator  zewnętrzny</t>
  </si>
  <si>
    <t>MIP – 801</t>
  </si>
  <si>
    <t xml:space="preserve">Kardiotokograf </t>
  </si>
  <si>
    <t>BFM 10</t>
  </si>
  <si>
    <t>Virida Series 50A</t>
  </si>
  <si>
    <t xml:space="preserve">DETEKTOR TĘTNA PŁODU </t>
  </si>
  <si>
    <t>MPA10</t>
  </si>
  <si>
    <t xml:space="preserve">Detektor Tętna Płodu </t>
  </si>
  <si>
    <t>300 UDT</t>
  </si>
  <si>
    <t xml:space="preserve">Detektor tętna płodu </t>
  </si>
  <si>
    <t>SRF 618E</t>
  </si>
  <si>
    <t>02113-25</t>
  </si>
  <si>
    <t xml:space="preserve">Aparat KTG </t>
  </si>
  <si>
    <t>SRF 618 B +</t>
  </si>
  <si>
    <t>02108.125</t>
  </si>
  <si>
    <t>Sonicaid Team Duo</t>
  </si>
  <si>
    <t>738XB0131246-08</t>
  </si>
  <si>
    <t>Piła tarczowa do gipsu</t>
  </si>
  <si>
    <t>ChM</t>
  </si>
  <si>
    <t xml:space="preserve">404, brak </t>
  </si>
  <si>
    <t>Piła elektryczna do gipsu</t>
  </si>
  <si>
    <t>Aeskulap Oscillaut</t>
  </si>
  <si>
    <t>783048,709110,740020</t>
  </si>
  <si>
    <t xml:space="preserve">Piła do gipsu </t>
  </si>
  <si>
    <t>G-6 200-05</t>
  </si>
  <si>
    <t>G-6 200-05 Nr 763089</t>
  </si>
  <si>
    <t xml:space="preserve">PIŁA DO GIPSU  </t>
  </si>
  <si>
    <t>04-285</t>
  </si>
  <si>
    <t>( 251/93</t>
  </si>
  <si>
    <t xml:space="preserve">LANCETRON </t>
  </si>
  <si>
    <t>GT300</t>
  </si>
  <si>
    <t>Magnetronic</t>
  </si>
  <si>
    <t>MF-10</t>
  </si>
  <si>
    <t>Interdynamic</t>
  </si>
  <si>
    <t>IDE-4C</t>
  </si>
  <si>
    <t>Aparat do jonoforezy</t>
  </si>
  <si>
    <t>Gosia</t>
  </si>
  <si>
    <t>Sonoter Plus</t>
  </si>
  <si>
    <t>SP-33/01/10</t>
  </si>
  <si>
    <t xml:space="preserve">Sonicator </t>
  </si>
  <si>
    <t>110XUB2255</t>
  </si>
  <si>
    <t>DL 1200</t>
  </si>
  <si>
    <t>Lymhatron boa</t>
  </si>
  <si>
    <t>Invacmod</t>
  </si>
  <si>
    <t>Meden</t>
  </si>
  <si>
    <t>0033/2010 , 0032/2010</t>
  </si>
  <si>
    <t>Urządzenie do elektroterapii</t>
  </si>
  <si>
    <t>STIM D-25</t>
  </si>
  <si>
    <t>D-25027,D-25028,D-25029</t>
  </si>
  <si>
    <t>Aries</t>
  </si>
  <si>
    <t>AMS</t>
  </si>
  <si>
    <t>AMS - 24/01/09</t>
  </si>
  <si>
    <t>AMS-23/01/09</t>
  </si>
  <si>
    <t>Duoter Plus</t>
  </si>
  <si>
    <t>Plus DP</t>
  </si>
  <si>
    <t>DP-05/10/11</t>
  </si>
  <si>
    <t>DUOTER</t>
  </si>
  <si>
    <t>DP – 11/06/06</t>
  </si>
  <si>
    <t>Aparat do terapii falami uderzeniowymi</t>
  </si>
  <si>
    <t>Rosetta ESWT</t>
  </si>
  <si>
    <t>Aparat do elektroterapii dwukanałowy</t>
  </si>
  <si>
    <t>EVO</t>
  </si>
  <si>
    <t>F7884</t>
  </si>
  <si>
    <t>Miernik bilirubiny</t>
  </si>
  <si>
    <t>IM-103</t>
  </si>
  <si>
    <t>Wirówka laboratoryjna</t>
  </si>
  <si>
    <t>MPW 350</t>
  </si>
  <si>
    <t>T-8-003</t>
  </si>
  <si>
    <t>Aparat do wczesnego wykrywania bakterii-inkubator</t>
  </si>
  <si>
    <t>Bactec 9050</t>
  </si>
  <si>
    <t>NB6479</t>
  </si>
  <si>
    <t>Cieplarka laboratoryjna</t>
  </si>
  <si>
    <t>CL-135.</t>
  </si>
  <si>
    <t xml:space="preserve">1754, 1756, 1757, </t>
  </si>
  <si>
    <t>.st+3</t>
  </si>
  <si>
    <t>SO3BF130502</t>
  </si>
  <si>
    <t>Mikroskop laboratoryjny</t>
  </si>
  <si>
    <t>Nicon SE</t>
  </si>
  <si>
    <t xml:space="preserve">904416,906016, 906008, 906009, </t>
  </si>
  <si>
    <t>PZO Biolar</t>
  </si>
  <si>
    <t>Łaźnia wodna do osocza</t>
  </si>
  <si>
    <t>Conbest LW 502</t>
  </si>
  <si>
    <t>Witryna chłodnicza</t>
  </si>
  <si>
    <t>UKS 2602</t>
  </si>
  <si>
    <t>Chłodziarko-zamrażarka</t>
  </si>
  <si>
    <t>KEKGS33CB</t>
  </si>
  <si>
    <t>Chłodziarka</t>
  </si>
  <si>
    <t>RE127W</t>
  </si>
  <si>
    <t>Komora laminarna</t>
  </si>
  <si>
    <t>KL-2</t>
  </si>
  <si>
    <t xml:space="preserve">Cieplarka </t>
  </si>
  <si>
    <t>Cln-32eco,EL-60,TK-2</t>
  </si>
  <si>
    <t>32-EA12007</t>
  </si>
  <si>
    <t xml:space="preserve">Mikroskop Laboratoryjny </t>
  </si>
  <si>
    <t>24S2-H (kapilaroskop) typ ALPHAPHOT-2</t>
  </si>
  <si>
    <t>24S2H typ Alphaphot2</t>
  </si>
  <si>
    <t>Biolar MB 300</t>
  </si>
  <si>
    <t>MBL3000</t>
  </si>
  <si>
    <t xml:space="preserve">Analizator </t>
  </si>
  <si>
    <t>PAT HFASTB</t>
  </si>
  <si>
    <t>0904A0903</t>
  </si>
  <si>
    <t>Destylator  elektryczny</t>
  </si>
  <si>
    <t>DEM 20</t>
  </si>
  <si>
    <t>100/11</t>
  </si>
  <si>
    <t xml:space="preserve">Stół operacyjny </t>
  </si>
  <si>
    <t>OP.TISCH MARS 2.03</t>
  </si>
  <si>
    <t>Stół  operacyjny z wyposażeniem</t>
  </si>
  <si>
    <t>SJ-21</t>
  </si>
  <si>
    <t>1551, 1552</t>
  </si>
  <si>
    <t>DIAMOND 60 BLK</t>
  </si>
  <si>
    <t>17010600-178620-11-A-000-49-N</t>
  </si>
  <si>
    <t xml:space="preserve">Łóżko transport-obserw </t>
  </si>
  <si>
    <t>MLC-3100</t>
  </si>
  <si>
    <t>1619MLC1000001,1619MLC1000002,1619MLC1000003,1619MLC1000004</t>
  </si>
  <si>
    <t>Nosze do transportu chorych</t>
  </si>
  <si>
    <t>Wózek do przewożenia chorych California ES711 X</t>
  </si>
  <si>
    <t>Stoły operacyjno-zabiegowe</t>
  </si>
  <si>
    <t>FSZ-2</t>
  </si>
  <si>
    <t>0212/062130/0008, 0212/062130/0009</t>
  </si>
  <si>
    <t>Wózek do kąpieli pacjenta</t>
  </si>
  <si>
    <t>TR-512</t>
  </si>
  <si>
    <t>Stojak z miska podgrzewaną</t>
  </si>
  <si>
    <t>Alvo</t>
  </si>
  <si>
    <t>Nosze transportowe chorych</t>
  </si>
  <si>
    <t xml:space="preserve">FOTEL GINEKOLOGICZNY </t>
  </si>
  <si>
    <t>FG01</t>
  </si>
  <si>
    <t>sn. 0011701019</t>
  </si>
  <si>
    <t xml:space="preserve">Fotel Laryngologiczny </t>
  </si>
  <si>
    <t>SM-14</t>
  </si>
  <si>
    <t>FT 04</t>
  </si>
  <si>
    <t xml:space="preserve">STÓŁ ZABIEGOWY </t>
  </si>
  <si>
    <t>SJ21</t>
  </si>
  <si>
    <t xml:space="preserve">Łóżko intensywnej terapii </t>
  </si>
  <si>
    <t>Medi Snova</t>
  </si>
  <si>
    <t xml:space="preserve">Łóżko zabiegowe </t>
  </si>
  <si>
    <t>WL11.0</t>
  </si>
  <si>
    <t>NR1100/01032</t>
  </si>
  <si>
    <t>Wózek do transportu chorych</t>
  </si>
  <si>
    <t>WP 01,0</t>
  </si>
  <si>
    <t>TYP WP-01,0 NR0199/00226</t>
  </si>
  <si>
    <t>100/01032</t>
  </si>
  <si>
    <t>MERKUR</t>
  </si>
  <si>
    <t xml:space="preserve">Stól operacyjny SJ 21 </t>
  </si>
  <si>
    <t>SJ 21</t>
  </si>
  <si>
    <t xml:space="preserve">Łóżko porodowe </t>
  </si>
  <si>
    <t>LM01.3</t>
  </si>
  <si>
    <t>ACP 124/2K/06</t>
  </si>
  <si>
    <t xml:space="preserve">ŁÓŻKO REHABILITACYJNE  </t>
  </si>
  <si>
    <t>E00254</t>
  </si>
  <si>
    <t xml:space="preserve">ŁÓŻKO REHABILITACYJNE </t>
  </si>
  <si>
    <t>LR01.1</t>
  </si>
  <si>
    <t xml:space="preserve">1198/0063,1298/00088 </t>
  </si>
  <si>
    <t>WÓZEK INWALIDZKI</t>
  </si>
  <si>
    <t>708D/48,,, W1369593</t>
  </si>
  <si>
    <t>708D/48,,,W1369546</t>
  </si>
  <si>
    <t xml:space="preserve">Wózek do transportu chorych </t>
  </si>
  <si>
    <t>WZ 03</t>
  </si>
  <si>
    <t>WZ-03, Stolter  172038,,,SN 041-1651199</t>
  </si>
  <si>
    <t>ŁÓŻKO REHABILITACYJNE</t>
  </si>
  <si>
    <t>SP E01</t>
  </si>
  <si>
    <t>SP-E01,, SP-E00253-2015</t>
  </si>
  <si>
    <t>FOTEL GINEKOLOGICZNY</t>
  </si>
  <si>
    <t>BN/SCHMITZ</t>
  </si>
  <si>
    <t xml:space="preserve">WÓZEK DO TRANSPORTU CHORYCH </t>
  </si>
  <si>
    <t>0315/00285/2015 WP-09,0</t>
  </si>
  <si>
    <t>Wp-01/0</t>
  </si>
  <si>
    <t>WÓZEK DO TRANSPORTU CHORYCH</t>
  </si>
  <si>
    <t>0315/00284/2015 WP-09,0</t>
  </si>
  <si>
    <t>OPRZYRZĄDOWANIE DO UNIERUCHOMIENIA                I POZYCJONOWANIA PACJENTA NA STOLE TERAPEUTYCZNYM</t>
  </si>
  <si>
    <t>ZNYM</t>
  </si>
  <si>
    <t>Wiertarka chirurgiczna z wyposażeniem</t>
  </si>
  <si>
    <t>Aesculap.GA148</t>
  </si>
  <si>
    <t>Acculan</t>
  </si>
  <si>
    <t>GA620D</t>
  </si>
  <si>
    <t xml:space="preserve">Wiertarka chirurgiczna </t>
  </si>
  <si>
    <t>Medtronic</t>
  </si>
  <si>
    <t>Wiertarka do Mathev z wyposażeniem</t>
  </si>
  <si>
    <t>Stryker</t>
  </si>
  <si>
    <t>Wiertarka  chirurgiczna z wyposażeniem</t>
  </si>
  <si>
    <t>De Soutter</t>
  </si>
  <si>
    <t>HP225WFUK</t>
  </si>
  <si>
    <t xml:space="preserve">Wiertarka elektryczna </t>
  </si>
  <si>
    <t>GA54</t>
  </si>
  <si>
    <t>Wiertarka elektryczna</t>
  </si>
  <si>
    <t xml:space="preserve">DERMATOSKOP </t>
  </si>
  <si>
    <t>D-00178.107</t>
  </si>
  <si>
    <t xml:space="preserve">Dermatoskop </t>
  </si>
  <si>
    <t>Heine Mini 3000</t>
  </si>
  <si>
    <t>196.964</t>
  </si>
  <si>
    <t>LP-50</t>
  </si>
  <si>
    <t>SNLP1146</t>
  </si>
  <si>
    <t>Laser</t>
  </si>
  <si>
    <t>LP-1000</t>
  </si>
  <si>
    <t>L09469</t>
  </si>
  <si>
    <t>Laser ze skanerem</t>
  </si>
  <si>
    <t>Polaris 2</t>
  </si>
  <si>
    <t>PM2-39/09/10</t>
  </si>
  <si>
    <t>Pulsatronic</t>
  </si>
  <si>
    <t>ST-5D</t>
  </si>
  <si>
    <t>Termo 500</t>
  </si>
  <si>
    <t>Meden-Inmed</t>
  </si>
  <si>
    <t>Laser Polaris 2</t>
  </si>
  <si>
    <t>Polaris2</t>
  </si>
  <si>
    <t>2pm-37/03/13</t>
  </si>
  <si>
    <t>APARAT POLARIS 2</t>
  </si>
  <si>
    <t>BM2 – 25/04/09</t>
  </si>
  <si>
    <t xml:space="preserve">Laser </t>
  </si>
  <si>
    <t>CTL 1106 MX / CTL 1202S</t>
  </si>
  <si>
    <t>188/MX/96</t>
  </si>
  <si>
    <t>22/02S/97</t>
  </si>
  <si>
    <t>05/T1/AN</t>
  </si>
  <si>
    <t xml:space="preserve">Magnetronik </t>
  </si>
  <si>
    <t>MF 10</t>
  </si>
  <si>
    <t>MLT 20 Astor</t>
  </si>
  <si>
    <t>MLT-20/10/12</t>
  </si>
  <si>
    <t xml:space="preserve">MAGNETRONIK </t>
  </si>
  <si>
    <t>MF10</t>
  </si>
  <si>
    <t>Aparat do magnoterapii</t>
  </si>
  <si>
    <t>BTL</t>
  </si>
  <si>
    <t>2392B01635</t>
  </si>
  <si>
    <t>Magnetronik</t>
  </si>
  <si>
    <t>MP</t>
  </si>
  <si>
    <t>MP-19/01/AN</t>
  </si>
  <si>
    <t xml:space="preserve">APARAT MCK </t>
  </si>
  <si>
    <t>elektroniczny</t>
  </si>
  <si>
    <t>Amnioskop</t>
  </si>
  <si>
    <t>Bobo – OM</t>
  </si>
  <si>
    <t>Histeroskop</t>
  </si>
  <si>
    <t>S/NKH0358</t>
  </si>
  <si>
    <t>Resektoskop</t>
  </si>
  <si>
    <t>Medim</t>
  </si>
  <si>
    <t>Kolposkop</t>
  </si>
  <si>
    <t>MI 24 U/K</t>
  </si>
  <si>
    <t xml:space="preserve">KOLPOSKOP </t>
  </si>
  <si>
    <t>KLP21</t>
  </si>
  <si>
    <t xml:space="preserve">REKTOSKOP źródło światła </t>
  </si>
  <si>
    <t>BOB OM</t>
  </si>
  <si>
    <t xml:space="preserve">Anoskop </t>
  </si>
  <si>
    <t>ATE E 95.16.510</t>
  </si>
  <si>
    <t>Procesor ksenonowy ze źródłem światła</t>
  </si>
  <si>
    <t xml:space="preserve"> EPK 100p</t>
  </si>
  <si>
    <t>TYP EPK-100p NR NREB011574</t>
  </si>
  <si>
    <t>Videogastroskop</t>
  </si>
  <si>
    <t>EG 290KP</t>
  </si>
  <si>
    <t>TYP EG-290KP, nr H126002</t>
  </si>
  <si>
    <t xml:space="preserve">Fonendoskopy </t>
  </si>
  <si>
    <t xml:space="preserve">Amnioskop </t>
  </si>
  <si>
    <t>Halogen 150</t>
  </si>
  <si>
    <t>FE7153</t>
  </si>
  <si>
    <t xml:space="preserve">Kolposkop </t>
  </si>
  <si>
    <t>Canton</t>
  </si>
  <si>
    <t>Aparat do badania słuchu</t>
  </si>
  <si>
    <t>OtoRed</t>
  </si>
  <si>
    <t>EvoScan</t>
  </si>
  <si>
    <t xml:space="preserve">Otoskop </t>
  </si>
  <si>
    <t>Velch Allyn</t>
  </si>
  <si>
    <t>250020A</t>
  </si>
  <si>
    <t>Laryngoskop</t>
  </si>
  <si>
    <t>AR</t>
  </si>
  <si>
    <t xml:space="preserve">Urządzenie do badania słuchu </t>
  </si>
  <si>
    <t>OTORED</t>
  </si>
  <si>
    <t>OTOSKOP</t>
  </si>
  <si>
    <t xml:space="preserve">TYMPANOMETR - AUDIOMETR </t>
  </si>
  <si>
    <t>MI34</t>
  </si>
  <si>
    <t xml:space="preserve">KABINA AUDIOMETRYCZNA CISZY </t>
  </si>
  <si>
    <t>AKD</t>
  </si>
  <si>
    <t>88-08-022.116</t>
  </si>
  <si>
    <t xml:space="preserve">AUDIOMETR </t>
  </si>
  <si>
    <t>AAD80</t>
  </si>
  <si>
    <t>LARYNGOSKOP</t>
  </si>
  <si>
    <t>PDT</t>
  </si>
  <si>
    <t>PTD 293</t>
  </si>
  <si>
    <t xml:space="preserve">Inkubator  stacjonarny  </t>
  </si>
  <si>
    <t>JK-010-JK-14</t>
  </si>
  <si>
    <t>9110602,9110606,9110607,9110608</t>
  </si>
  <si>
    <t xml:space="preserve">Inkubator </t>
  </si>
  <si>
    <t xml:space="preserve"> ZM-20011,  Isoletta</t>
  </si>
  <si>
    <t>MM30969, ARCR-0011</t>
  </si>
  <si>
    <t>1999-2014</t>
  </si>
  <si>
    <t>Inkubator zamknięty</t>
  </si>
  <si>
    <t>Atom RabeIncu</t>
  </si>
  <si>
    <t>ATOM typ V2100G1</t>
  </si>
  <si>
    <t>1620694/0020620010003</t>
  </si>
  <si>
    <t>ISOLETTE typ C 450-1c</t>
  </si>
  <si>
    <t>PZ05217</t>
  </si>
  <si>
    <t>MEDICOR Ik31</t>
  </si>
  <si>
    <t xml:space="preserve">Inkubator otwarty </t>
  </si>
  <si>
    <t>OHMEDA IWS 3400</t>
  </si>
  <si>
    <t>HCCD 50155</t>
  </si>
  <si>
    <t>Babytherm</t>
  </si>
  <si>
    <t>Wanna motylkowa</t>
  </si>
  <si>
    <t>T-MOT/UWM</t>
  </si>
  <si>
    <t>SNH/1011/0401</t>
  </si>
  <si>
    <t>Wanna do masażu podwodnego</t>
  </si>
  <si>
    <t>TYP T-UWM AUTOMAT</t>
  </si>
  <si>
    <t>SNH/1010/0376</t>
  </si>
  <si>
    <t>Natrysk płaszczowy</t>
  </si>
  <si>
    <t>T-NP/E</t>
  </si>
  <si>
    <t>SNH/1010/0375</t>
  </si>
  <si>
    <t>WANNA DO MASAŻU WIROWEGO KOŃCZY GÓRNYCH</t>
  </si>
  <si>
    <t>TYP 1114E</t>
  </si>
  <si>
    <t>H/1010/0377</t>
  </si>
  <si>
    <t>Wanna do masażu wir.stóp</t>
  </si>
  <si>
    <t>typ-1110E</t>
  </si>
  <si>
    <t>H/1010/0378</t>
  </si>
  <si>
    <t>Wanna do mas.wir.KKD 1 LS</t>
  </si>
  <si>
    <t>TYP 1115EZ TOUCH</t>
  </si>
  <si>
    <t>H/1010/0379</t>
  </si>
  <si>
    <t>WANNA DO KĄPIELI MINERALNYCH I PEREŁKOWYCH</t>
  </si>
  <si>
    <t>TYP MAGELLAN MASP P</t>
  </si>
  <si>
    <t>H/1010/0402</t>
  </si>
  <si>
    <t>Satura Eergometr Eliptyczny</t>
  </si>
  <si>
    <t>1-373-U-3703</t>
  </si>
  <si>
    <t>Fisiotek</t>
  </si>
  <si>
    <t>2000,HP-2</t>
  </si>
  <si>
    <t>3977, 465</t>
  </si>
  <si>
    <t>2010-2011</t>
  </si>
  <si>
    <t>Zestaw do trakcji kręgosłupa</t>
  </si>
  <si>
    <t>typ-TU-100</t>
  </si>
  <si>
    <t>TU1304</t>
  </si>
  <si>
    <t>Stół rehabilitacyjny</t>
  </si>
  <si>
    <t>topaz,opal</t>
  </si>
  <si>
    <t xml:space="preserve">  K/1012/0833, K/1012/0826, K/1012/0825, K/1012/0824</t>
  </si>
  <si>
    <t>2004-2006</t>
  </si>
  <si>
    <t>Urządzenie do ćw. czynnch.reki</t>
  </si>
  <si>
    <t>HAND TOUR</t>
  </si>
  <si>
    <t>SNZQXZ93FZ901022, LAPTOPSNZQXZ9</t>
  </si>
  <si>
    <t>Stół pionizacyjny</t>
  </si>
  <si>
    <t>SP-1/E</t>
  </si>
  <si>
    <t>017/08/04</t>
  </si>
  <si>
    <t>Stół do masażu</t>
  </si>
  <si>
    <t>303074,30297,30317</t>
  </si>
  <si>
    <t>habyś,M12</t>
  </si>
  <si>
    <t>Bieżnia elektryczna</t>
  </si>
  <si>
    <t>Boston</t>
  </si>
  <si>
    <t>7887-800</t>
  </si>
  <si>
    <t>Cykloergometr</t>
  </si>
  <si>
    <t>poloS,corsa</t>
  </si>
  <si>
    <t>brak,7946-500,7946-500</t>
  </si>
  <si>
    <t>Orbitrek</t>
  </si>
  <si>
    <t>Vito XL</t>
  </si>
  <si>
    <t>Podnośnik hydrauliuczny</t>
  </si>
  <si>
    <t>Derotator skolioz</t>
  </si>
  <si>
    <t>delfin-typ-DIKS</t>
  </si>
  <si>
    <t>Fotel do ćw.oporowych</t>
  </si>
  <si>
    <t>k/1012/0823</t>
  </si>
  <si>
    <t xml:space="preserve">Stepper </t>
  </si>
  <si>
    <t>montana</t>
  </si>
  <si>
    <t>07877-000 4-66705 U-4604 0046</t>
  </si>
  <si>
    <t>Tor do nauki chodzenia</t>
  </si>
  <si>
    <t>tnch-2 TUR</t>
  </si>
  <si>
    <t>Schodki do nauki chodzenia</t>
  </si>
  <si>
    <t>SCH-1</t>
  </si>
  <si>
    <t>Cyborg Mag</t>
  </si>
  <si>
    <t>Cosmogama</t>
  </si>
  <si>
    <t>SN C01071</t>
  </si>
  <si>
    <t>Mixing</t>
  </si>
  <si>
    <t>2 EVO</t>
  </si>
  <si>
    <t>SNM4272,SNM4264</t>
  </si>
  <si>
    <t>Physioter</t>
  </si>
  <si>
    <t xml:space="preserve"> D-70</t>
  </si>
  <si>
    <t>D70134</t>
  </si>
  <si>
    <t>Kriopol</t>
  </si>
  <si>
    <t>R - 26</t>
  </si>
  <si>
    <t>208/11/2010,  i 199</t>
  </si>
  <si>
    <t>2010 i 1998</t>
  </si>
  <si>
    <t xml:space="preserve">Wirówka </t>
  </si>
  <si>
    <t>KKG</t>
  </si>
  <si>
    <t>8-80-802/2-123</t>
  </si>
  <si>
    <t>KKD</t>
  </si>
  <si>
    <t>0026-2012</t>
  </si>
  <si>
    <t xml:space="preserve">Masażer stóp </t>
  </si>
  <si>
    <t>SFA50Maxifoot</t>
  </si>
  <si>
    <t>SFA50</t>
  </si>
  <si>
    <t xml:space="preserve">Krioterapia </t>
  </si>
  <si>
    <t>R 117T</t>
  </si>
  <si>
    <t xml:space="preserve">Bieżnia </t>
  </si>
  <si>
    <t>T-500</t>
  </si>
  <si>
    <t>BOA</t>
  </si>
  <si>
    <t>T-500 York</t>
  </si>
  <si>
    <t>Rotor Aktywno Pasywny z treningiem symetrii</t>
  </si>
  <si>
    <t xml:space="preserve"> THERA - TRAINER TIGO</t>
  </si>
  <si>
    <t>SZYNA DO ĆWICZEŃ BIERNYCH CPM</t>
  </si>
  <si>
    <t xml:space="preserve">APARAT DO KRIOTERAPII   </t>
  </si>
  <si>
    <t>AK</t>
  </si>
  <si>
    <t>3619.11.98</t>
  </si>
  <si>
    <t>R30 wer 1 bryza II</t>
  </si>
  <si>
    <t>022/02/2016</t>
  </si>
  <si>
    <t>Bieżnia</t>
  </si>
  <si>
    <t>Track experience</t>
  </si>
  <si>
    <t>07885-600</t>
  </si>
  <si>
    <t>Rower stacjonarny</t>
  </si>
  <si>
    <t>York Fitness C 510</t>
  </si>
  <si>
    <t>Aparat do krioterapii</t>
  </si>
  <si>
    <t>Kriosan K30</t>
  </si>
  <si>
    <t>Aparat do kriodestrukcji</t>
  </si>
  <si>
    <t>121/02/2016</t>
  </si>
  <si>
    <t xml:space="preserve">Zmywarka do naczyń </t>
  </si>
  <si>
    <t>MOD-700 Silanos</t>
  </si>
  <si>
    <t>Silanos-1300S</t>
  </si>
  <si>
    <t>Zmywarka komorowa</t>
  </si>
  <si>
    <t>Lozamet,ZK-05,3</t>
  </si>
  <si>
    <t xml:space="preserve">Wyparzacz elektryczny </t>
  </si>
  <si>
    <t>LC16</t>
  </si>
  <si>
    <t xml:space="preserve">Komora hiperbaryczna </t>
  </si>
  <si>
    <t>Haux-Oxystar 800  typ Monoplace</t>
  </si>
  <si>
    <t>Aparat Ambu</t>
  </si>
  <si>
    <t>Mark III</t>
  </si>
  <si>
    <t xml:space="preserve">APARAT AMBU </t>
  </si>
  <si>
    <t>Dla dorosłych</t>
  </si>
  <si>
    <t xml:space="preserve">Aparat Ambu </t>
  </si>
  <si>
    <t>pediatryczny</t>
  </si>
  <si>
    <t>Aparat ambu</t>
  </si>
  <si>
    <t>FDA K002846</t>
  </si>
  <si>
    <t xml:space="preserve">Aparat AMBU   </t>
  </si>
  <si>
    <t xml:space="preserve">Aparat AMBU </t>
  </si>
  <si>
    <t>APARAT AMBU DLA DOROSŁYCH</t>
  </si>
  <si>
    <t>SHINMED</t>
  </si>
  <si>
    <t>APARAT AMBU DLA DZIECI</t>
  </si>
  <si>
    <t>WP-050</t>
  </si>
  <si>
    <t>0315/00285</t>
  </si>
  <si>
    <t xml:space="preserve">Dozownik tlenowy </t>
  </si>
  <si>
    <t>Farum</t>
  </si>
  <si>
    <t xml:space="preserve">REDUKTOR TLENOWY </t>
  </si>
  <si>
    <t>z dozownikiem do 15l/min (medyczny)</t>
  </si>
  <si>
    <t>Reduktor tlenowy z dozownikiem</t>
  </si>
  <si>
    <t>Butlowy</t>
  </si>
  <si>
    <t>AGA</t>
  </si>
  <si>
    <t>Dozownik tlenowy medyczny</t>
  </si>
  <si>
    <t>NR20577</t>
  </si>
  <si>
    <t xml:space="preserve">Reduktor tlenowy medyczny </t>
  </si>
  <si>
    <t>0900452220A</t>
  </si>
  <si>
    <t xml:space="preserve">Reduktor tlenowy medyczny  </t>
  </si>
  <si>
    <t xml:space="preserve">Reduktor N2O  </t>
  </si>
  <si>
    <t xml:space="preserve">Farum  </t>
  </si>
  <si>
    <t xml:space="preserve">Dozownik tlenowy  </t>
  </si>
  <si>
    <t>Reduktor tlenowy</t>
  </si>
  <si>
    <t>12013303 Korgiel</t>
  </si>
  <si>
    <t>1857786 Farum</t>
  </si>
  <si>
    <t>2747189 Farum</t>
  </si>
  <si>
    <t>2745289 Farum</t>
  </si>
  <si>
    <t xml:space="preserve">Glucometr </t>
  </si>
  <si>
    <t>Contur Plus</t>
  </si>
  <si>
    <t>Aparat do elektroterapii ultradźwięków</t>
  </si>
  <si>
    <t>Terapuls 2</t>
  </si>
  <si>
    <t xml:space="preserve">Ultradźwięki </t>
  </si>
  <si>
    <t>sp/35/05/06</t>
  </si>
  <si>
    <t xml:space="preserve">SONOTER </t>
  </si>
  <si>
    <t>ASTAR LT</t>
  </si>
  <si>
    <t>SLT – 12/03/09</t>
  </si>
  <si>
    <t>Ultradźwięki</t>
  </si>
  <si>
    <t>SMS-06/01/AN</t>
  </si>
  <si>
    <t xml:space="preserve">Aparat do elektrokoagulacji </t>
  </si>
  <si>
    <t>ES350</t>
  </si>
  <si>
    <t>ES300</t>
  </si>
  <si>
    <t>Stymulator do blokad</t>
  </si>
  <si>
    <t>Plexygon</t>
  </si>
  <si>
    <t>SN0646PC117</t>
  </si>
  <si>
    <t xml:space="preserve">stymulator </t>
  </si>
  <si>
    <t>Stimuplex HNS  12</t>
  </si>
  <si>
    <t>0646PC117</t>
  </si>
  <si>
    <t xml:space="preserve">Stymulator i lokalizator nerwu  </t>
  </si>
  <si>
    <t xml:space="preserve">EZstim II Model ES400 </t>
  </si>
  <si>
    <t xml:space="preserve">Sprzęt do szybkich przetoczeń </t>
  </si>
  <si>
    <t>System ogrzewania pacjenta</t>
  </si>
  <si>
    <t>Unicgue Temp Graterm</t>
  </si>
  <si>
    <t>171102662, 171102665</t>
  </si>
  <si>
    <t xml:space="preserve">Urządzenie do ogrzewania pacjenta  </t>
  </si>
  <si>
    <t>BEURER S7 HD 2</t>
  </si>
  <si>
    <t>Suchy przepł.podgrzewacz do krwi i płynów infuzyjnych</t>
  </si>
  <si>
    <t>Sahara Inline</t>
  </si>
  <si>
    <t>03100194, 03100195</t>
  </si>
  <si>
    <t>Aparat  do  podgrzewania  płynów</t>
  </si>
  <si>
    <t>ANIMEC AM- 2S</t>
  </si>
  <si>
    <t>ZESTAW DO OGRZEWANIA PŁYNÓW</t>
  </si>
  <si>
    <t>Flow model121</t>
  </si>
  <si>
    <t>SN00731847</t>
  </si>
  <si>
    <t xml:space="preserve">Podgrzewacz do krwi i płynów infuzyjnych </t>
  </si>
  <si>
    <t>ET TF  II</t>
  </si>
  <si>
    <t>ZESTAW LAPAROSKOPOWY Z POMPĄ DO ARTROSKOPII I KONSOLĄ DO ELEKTRONARZEDZI</t>
  </si>
  <si>
    <t xml:space="preserve">MONITOR MEDYCZNY SV2 TYP 240-030-920 SN197HO178
KAMERA ENDOSKOPOWA TYP1188 SN07K050044/07K053234-KONSOLA
ŻRÓDŁO ŚWIATŁA X8000 TYP 220-200 SN07J039204
INSUFLATOR CORE F112 TYP 620-040-514 SN 0711CE1048
POMPA ARTROSKOPOWA FLOCONTROL A114 TYP 350-600-500 SN 0712CE082
KONSOLA DO ELEKTRONARZEDZI CORE TYP 5400-50 SN 0727007403
</t>
  </si>
  <si>
    <t>WIEZA DO ARTROSKOPII  REKI WRAZ Z ZESTAWEM NARZEDZI + OPTYKI LAPAROSKOPOWE</t>
  </si>
  <si>
    <t>STORZ</t>
  </si>
  <si>
    <t xml:space="preserve">MONITOR NR 51311050YW011 MODEL 9627NB/KS-21
THERMOFLATOR SCB NR 264320
ŻRÓDŁO ŚWIATŁA POWER LED 175 NR 20161420
POMPA SSANIE DUOMAT NR 203210/20
</t>
  </si>
  <si>
    <t>Zestaw laparoskopowy i  artroskopowy z wyposażeniem</t>
  </si>
  <si>
    <t>stryker</t>
  </si>
  <si>
    <t>t-8-iw-001</t>
  </si>
  <si>
    <t>Laparoskop wieża</t>
  </si>
  <si>
    <t xml:space="preserve">APARAT DO POMIARU RR DLA DZIECI </t>
  </si>
  <si>
    <t>SMART</t>
  </si>
  <si>
    <t>CIŚNIENIOMIERZ ELEKTRONICZNY</t>
  </si>
  <si>
    <t>OMRON M2 2012</t>
  </si>
  <si>
    <t>TERMOMETR ELEKTRONICZNY</t>
  </si>
  <si>
    <t>NO.11119059</t>
  </si>
  <si>
    <t>APARAT DO MIERZENIA CIŚNIENIA</t>
  </si>
  <si>
    <t xml:space="preserve">595769 SONO </t>
  </si>
  <si>
    <t>LODÓWKA TURYSTYCZNA</t>
  </si>
  <si>
    <t>do transportu krwi</t>
  </si>
  <si>
    <t xml:space="preserve">LODÓWKA TURYSTYCZNA </t>
  </si>
  <si>
    <t>Instalacje gazów medycznych</t>
  </si>
  <si>
    <t>130-1</t>
  </si>
  <si>
    <t>Sprężarki  –szt.2 + osuszacz szt.2 z rampą reduktorów</t>
  </si>
  <si>
    <t>AB-25,AB-25-380-240</t>
  </si>
  <si>
    <t>1999.2017</t>
  </si>
  <si>
    <t>Rampa tlenowa z zestawem reduktorów tlenowych</t>
  </si>
  <si>
    <t>Perum RBT-2</t>
  </si>
  <si>
    <t>Rezerwa 10butli O2+reduktor</t>
  </si>
  <si>
    <t>Kaseton gazowo-elektryczny</t>
  </si>
  <si>
    <t>AMU</t>
  </si>
  <si>
    <t>Centrala podtlenku azotu</t>
  </si>
  <si>
    <t>Perun RBT2</t>
  </si>
  <si>
    <t>Kolumny gazów  medycznych-bloki  oper.</t>
  </si>
  <si>
    <t>130.1</t>
  </si>
  <si>
    <t xml:space="preserve">Odciąg gazów poanestetycznych  </t>
  </si>
  <si>
    <t>System CPAP</t>
  </si>
  <si>
    <t>NeoPuf</t>
  </si>
  <si>
    <t>AEU00265</t>
  </si>
  <si>
    <t>Aparat RTG</t>
  </si>
  <si>
    <t>TopLift</t>
  </si>
  <si>
    <t>Trophy N800</t>
  </si>
  <si>
    <t>XRND003</t>
  </si>
  <si>
    <t xml:space="preserve">Aparat rtg z video monitorem M 44-2 -brak testów </t>
  </si>
  <si>
    <t>Siremobil Simens ramię C</t>
  </si>
  <si>
    <t>2230/8256</t>
  </si>
  <si>
    <t>Aparat rtg przewoźny</t>
  </si>
  <si>
    <t>Technix TMG 1M</t>
  </si>
  <si>
    <t>19-93-04-11</t>
  </si>
  <si>
    <t>Practix 33</t>
  </si>
  <si>
    <t>P-2-181</t>
  </si>
  <si>
    <t>Aparat rtg/ ramie C</t>
  </si>
  <si>
    <t>Fluorostar 7900 (aparat przewoźny)</t>
  </si>
  <si>
    <t>79-C5273</t>
  </si>
  <si>
    <t>Backy Diagnost</t>
  </si>
  <si>
    <t>964268/03/0312</t>
  </si>
  <si>
    <t>Editor Hfe 501</t>
  </si>
  <si>
    <t>30967/909</t>
  </si>
  <si>
    <t>Editor HFE501</t>
  </si>
  <si>
    <t>BHQ 12050P</t>
  </si>
  <si>
    <t>12050P</t>
  </si>
  <si>
    <t>Diatermia elektrchirurgiczna</t>
  </si>
  <si>
    <t>MAXIUM ME402</t>
  </si>
  <si>
    <t>ME402M0603113661</t>
  </si>
  <si>
    <t>Aparat  elektrochirurgiczny  (z  argonem z wyposażeniem)</t>
  </si>
  <si>
    <t>Es - 350</t>
  </si>
  <si>
    <t>Aparat   elektrochirurgiczny   z wyposażeniem</t>
  </si>
  <si>
    <t>ICC – 300 M</t>
  </si>
  <si>
    <t>10128-070</t>
  </si>
  <si>
    <t xml:space="preserve">Diatermia </t>
  </si>
  <si>
    <t>Mikroskop operacyjny</t>
  </si>
  <si>
    <t>HI R700</t>
  </si>
  <si>
    <t>657700/565</t>
  </si>
  <si>
    <t>Aparat  do  hemofitracji</t>
  </si>
  <si>
    <t>PRISMAFLEX</t>
  </si>
  <si>
    <t>IPL40004507</t>
  </si>
  <si>
    <t>Komora chłodnicza</t>
  </si>
  <si>
    <t>KZR-1.1</t>
  </si>
  <si>
    <t>T-8-KC-001</t>
  </si>
  <si>
    <t>Staza automatyczna  DOUBLE Blok z wyposażeniem</t>
  </si>
  <si>
    <t>Spedel Keller Tourinipress Automatic</t>
  </si>
  <si>
    <t xml:space="preserve">Opaska pneumatyczna   </t>
  </si>
  <si>
    <t>Komprimeter staza</t>
  </si>
  <si>
    <t>Analizator parametrów krytycznych</t>
  </si>
  <si>
    <t>typOPTI CCA-TS</t>
  </si>
  <si>
    <t>OP4-4206</t>
  </si>
  <si>
    <t xml:space="preserve">Pompa próżniowa </t>
  </si>
  <si>
    <t>AT-63B</t>
  </si>
  <si>
    <t xml:space="preserve">Monitor LCD 19" </t>
  </si>
  <si>
    <t>Endo Vue</t>
  </si>
  <si>
    <t>SC-SX19-A1203-09-146449</t>
  </si>
  <si>
    <t>Szpital</t>
  </si>
  <si>
    <t>Nazwa  sprzętu</t>
  </si>
  <si>
    <t>Typ sprzętu</t>
  </si>
  <si>
    <t>numer seryjny</t>
  </si>
  <si>
    <t>rok produkcji</t>
  </si>
  <si>
    <t>Częstotliwość przeglądów</t>
  </si>
  <si>
    <t>Szacunkowa ilość przeglądów 
na okres 24 m-cy 
dla 1 szt. sprzętu</t>
  </si>
  <si>
    <t>1 x w roku</t>
  </si>
  <si>
    <t>1 x na 2 lata</t>
  </si>
  <si>
    <t>2 x w roku</t>
  </si>
  <si>
    <t>1x na18 m-cy</t>
  </si>
  <si>
    <t>Numer inwentarzowy</t>
  </si>
  <si>
    <t xml:space="preserve">Planowany termin przeglądu </t>
  </si>
  <si>
    <t>PENTAX</t>
  </si>
  <si>
    <t>04 - 2018</t>
  </si>
  <si>
    <t>T-8-GD-003</t>
  </si>
  <si>
    <t>07.2017</t>
  </si>
  <si>
    <t>T-8-GP-0001</t>
  </si>
  <si>
    <t>T-8-GD-002</t>
  </si>
  <si>
    <t>07.2018</t>
  </si>
  <si>
    <t>T-8-SP-001</t>
  </si>
  <si>
    <t>Kwapisz</t>
  </si>
  <si>
    <t>29.03.2018</t>
  </si>
  <si>
    <t>22.11.2017,29.03.2018,08.03.2018</t>
  </si>
  <si>
    <t>ASCOR</t>
  </si>
  <si>
    <t>T-8-PO-006</t>
  </si>
  <si>
    <t>09- 2017</t>
  </si>
  <si>
    <t>Ascor</t>
  </si>
  <si>
    <t>Aitecs</t>
  </si>
  <si>
    <t>JianYvan Med. Tech</t>
  </si>
  <si>
    <t>06-2017</t>
  </si>
  <si>
    <t>31.08.2017</t>
  </si>
  <si>
    <t>ARCOMED</t>
  </si>
  <si>
    <t xml:space="preserve">T-8-UE-019,    </t>
  </si>
  <si>
    <t>06.2017</t>
  </si>
  <si>
    <t>T-8-UE-019</t>
  </si>
  <si>
    <t>Injectomat</t>
  </si>
  <si>
    <t>Unipan</t>
  </si>
  <si>
    <t>Litwa</t>
  </si>
  <si>
    <t>NUTRICIA</t>
  </si>
  <si>
    <t>15.11.2016</t>
  </si>
  <si>
    <t>FRESENIUS KABI</t>
  </si>
  <si>
    <t>1.06.2017</t>
  </si>
  <si>
    <t>MEDICAL ELEKTRICAL</t>
  </si>
  <si>
    <t>T-8-UE-021</t>
  </si>
  <si>
    <t>06.2018</t>
  </si>
  <si>
    <t>SW</t>
  </si>
  <si>
    <t>12.2017</t>
  </si>
  <si>
    <t>DATEX OHMEDA</t>
  </si>
  <si>
    <t>05 -2018, 31.08.2017</t>
  </si>
  <si>
    <t>15-09-2016</t>
  </si>
  <si>
    <t>Emtel Zabrze</t>
  </si>
  <si>
    <t>11/2016</t>
  </si>
  <si>
    <t>Welch Allyn</t>
  </si>
  <si>
    <t>30 dni od zawarcia umowy</t>
  </si>
  <si>
    <t>COMEN</t>
  </si>
  <si>
    <t>11- 2018</t>
  </si>
  <si>
    <t>01.07.2017</t>
  </si>
  <si>
    <t>SIMENS</t>
  </si>
  <si>
    <t>W-6-46-0005</t>
  </si>
  <si>
    <t>MINDRAY</t>
  </si>
  <si>
    <t>17.02.2017</t>
  </si>
  <si>
    <t>Medical Econect</t>
  </si>
  <si>
    <t>18.04.2018</t>
  </si>
  <si>
    <t>Emtel</t>
  </si>
  <si>
    <t>T-8-KM-022, T-8-KM-023, T-8-KM-024</t>
  </si>
  <si>
    <t>07.04.2018</t>
  </si>
  <si>
    <t>T-8-UE-023</t>
  </si>
  <si>
    <t>04.2017</t>
  </si>
  <si>
    <t>NIHON KOHDEN</t>
  </si>
  <si>
    <t>T-8-UE-029, -030, -031, -032</t>
  </si>
  <si>
    <t>03.2018</t>
  </si>
  <si>
    <t>T-8-UE-044</t>
  </si>
  <si>
    <t>Contec Medical</t>
  </si>
  <si>
    <t>Dash</t>
  </si>
  <si>
    <t>Virida</t>
  </si>
  <si>
    <t xml:space="preserve">LORENZINI </t>
  </si>
  <si>
    <t>T-8-MY-011, T-8-MY-012</t>
  </si>
  <si>
    <t>10.04.2018, chirugia 11.2017</t>
  </si>
  <si>
    <t>POLSONIC</t>
  </si>
  <si>
    <t>T-8-MY-002</t>
  </si>
  <si>
    <t>10/2016</t>
  </si>
  <si>
    <t>MEDILAB</t>
  </si>
  <si>
    <t>06.10.2016, 11.08.2017</t>
  </si>
  <si>
    <t>CENTRALNA STERYLIZACJA</t>
  </si>
  <si>
    <t xml:space="preserve"> 06.2017</t>
  </si>
  <si>
    <t>12.07.2017</t>
  </si>
  <si>
    <t>10.2017</t>
  </si>
  <si>
    <t>Franke SMSPoland</t>
  </si>
  <si>
    <t>8-MY-006</t>
  </si>
  <si>
    <t>31.01.2018,16.12.2017</t>
  </si>
  <si>
    <t>T-8-MY-004,</t>
  </si>
  <si>
    <t>PULDRACH MEDICAL</t>
  </si>
  <si>
    <t>T-8-MY-001</t>
  </si>
  <si>
    <t>3.04.2018</t>
  </si>
  <si>
    <t>Sci Can</t>
  </si>
  <si>
    <t>T-8-SL-010</t>
  </si>
  <si>
    <t>02-2017</t>
  </si>
  <si>
    <t>SCI KANADA</t>
  </si>
  <si>
    <t>T-8-SL-007</t>
  </si>
  <si>
    <t>10.2017R.</t>
  </si>
  <si>
    <t>T-8-SL-012</t>
  </si>
  <si>
    <t>08.03.2018</t>
  </si>
  <si>
    <t>T-8-SL-009</t>
  </si>
  <si>
    <t>10.2016</t>
  </si>
  <si>
    <t>SMS</t>
  </si>
  <si>
    <t>30,06,2017</t>
  </si>
  <si>
    <t>WEBECO</t>
  </si>
  <si>
    <t xml:space="preserve"> 10. 2017</t>
  </si>
  <si>
    <t>brak danych+ nie jest uzywany</t>
  </si>
  <si>
    <t>AMED</t>
  </si>
  <si>
    <t>T-8-8- ZG-003</t>
  </si>
  <si>
    <t>Melag</t>
  </si>
  <si>
    <t>SMS Wwa</t>
  </si>
  <si>
    <t>Drager</t>
  </si>
  <si>
    <t>T-8-SW-001</t>
  </si>
  <si>
    <t>20.04.2018</t>
  </si>
  <si>
    <t>Unimed</t>
  </si>
  <si>
    <t>T-8-SW-005</t>
  </si>
  <si>
    <t>NOVAMETRIX</t>
  </si>
  <si>
    <t>22.03.2018</t>
  </si>
  <si>
    <t>28.03.2018</t>
  </si>
  <si>
    <t>Nellcor</t>
  </si>
  <si>
    <t>brak, T-8-PL-002</t>
  </si>
  <si>
    <t>29-04-2015, 06-2017</t>
  </si>
  <si>
    <t>RESPIRANIUS</t>
  </si>
  <si>
    <t>31.02.2017</t>
  </si>
  <si>
    <t>23.02.2017</t>
  </si>
  <si>
    <t>Promed S.A.</t>
  </si>
  <si>
    <t>SC-123.oO2.EN</t>
  </si>
  <si>
    <t>06.04.2017</t>
  </si>
  <si>
    <t>Beijng Choice</t>
  </si>
  <si>
    <t>OHMEDA</t>
  </si>
  <si>
    <t>Wyłączony z użytkowania</t>
  </si>
  <si>
    <t>PARAMEDICA</t>
  </si>
  <si>
    <t>do 30 od daty zawarcia umowy</t>
  </si>
  <si>
    <t>NOWAMETRIX MEDICAL</t>
  </si>
  <si>
    <t>Chiny</t>
  </si>
  <si>
    <t xml:space="preserve">Novametrix </t>
  </si>
  <si>
    <t>Novametrix</t>
  </si>
  <si>
    <t>MEFAR</t>
  </si>
  <si>
    <t>11- 2017</t>
  </si>
  <si>
    <t>W-N-42-1201</t>
  </si>
  <si>
    <t>10.04.2018</t>
  </si>
  <si>
    <t>CA – MI Italia</t>
  </si>
  <si>
    <t>ANMER</t>
  </si>
  <si>
    <t>18.11.201710.04.2018</t>
  </si>
  <si>
    <t>KEREM</t>
  </si>
  <si>
    <t>NOUVAG AG</t>
  </si>
  <si>
    <t>8-VA-001</t>
  </si>
  <si>
    <t>28.09.2017</t>
  </si>
  <si>
    <t>Aga Labor Polska</t>
  </si>
  <si>
    <t>Askir</t>
  </si>
  <si>
    <t>Włochy</t>
  </si>
  <si>
    <t>Servox</t>
  </si>
  <si>
    <t>Medist Słowacja</t>
  </si>
  <si>
    <t>Anmer</t>
  </si>
  <si>
    <t>Atmos</t>
  </si>
  <si>
    <t>CA-MI Włochy</t>
  </si>
  <si>
    <t>ATOM Medical</t>
  </si>
  <si>
    <t>TK-8-IK-011, -012, -013, -014</t>
  </si>
  <si>
    <t>03-2017</t>
  </si>
  <si>
    <t xml:space="preserve">WŁOCHY </t>
  </si>
  <si>
    <t>18 11 2017</t>
  </si>
  <si>
    <t>MEFAR WŁOCHY</t>
  </si>
  <si>
    <t>15.01.2017</t>
  </si>
  <si>
    <t>01.03.2018</t>
  </si>
  <si>
    <t>18.11.2017</t>
  </si>
  <si>
    <t>JOHNSON</t>
  </si>
  <si>
    <t>T-8-WA-003</t>
  </si>
  <si>
    <t>Diagnostic</t>
  </si>
  <si>
    <t>Respirair</t>
  </si>
  <si>
    <t>Eliksir</t>
  </si>
  <si>
    <t>Mondiol</t>
  </si>
  <si>
    <t>Sunrise</t>
  </si>
  <si>
    <t>Spirolab</t>
  </si>
  <si>
    <t>TANTUM IPRTER Q PRODUCTS AG</t>
  </si>
  <si>
    <t>09.02.2018</t>
  </si>
  <si>
    <t>MARTIN</t>
  </si>
  <si>
    <t>KANDROMED</t>
  </si>
  <si>
    <t>T-8-UE-042, T-8-UE-043</t>
  </si>
  <si>
    <t>KLS MARTIN</t>
  </si>
  <si>
    <t>19.01.2018</t>
  </si>
  <si>
    <t>Bak Med</t>
  </si>
  <si>
    <t>Famed</t>
  </si>
  <si>
    <t>XI2017</t>
  </si>
  <si>
    <t>05.2018</t>
  </si>
  <si>
    <t>04.2018</t>
  </si>
  <si>
    <t>XI 2017</t>
  </si>
  <si>
    <t>Radwag</t>
  </si>
  <si>
    <t>TechMed Bydgoszcz</t>
  </si>
  <si>
    <t>T-8-LF001, T-8-LF002, T-8-LF004</t>
  </si>
  <si>
    <t>18.03.2018</t>
  </si>
  <si>
    <t>Fanem</t>
  </si>
  <si>
    <t>T-8-LF-005, T-8-LF-006</t>
  </si>
  <si>
    <t>PEM</t>
  </si>
  <si>
    <t>09,02,2018</t>
  </si>
  <si>
    <t>ZALIMP</t>
  </si>
  <si>
    <t>JELOSIL SRL WŁOCHY</t>
  </si>
  <si>
    <t>FAMED 1</t>
  </si>
  <si>
    <t>Unimed Bydgoszcz</t>
  </si>
  <si>
    <t>18.04.2017r</t>
  </si>
  <si>
    <t>Astar</t>
  </si>
  <si>
    <t xml:space="preserve">Sunlamp </t>
  </si>
  <si>
    <t>Bioptron AG</t>
  </si>
  <si>
    <t>11.02.2017, 28.06.2017, 12.10.2017</t>
  </si>
  <si>
    <t>DRAGER</t>
  </si>
  <si>
    <t>15.11.2017</t>
  </si>
  <si>
    <t>29.02.2017</t>
  </si>
  <si>
    <t>MEDEC</t>
  </si>
  <si>
    <t>10.09.2017</t>
  </si>
  <si>
    <t>Fabius</t>
  </si>
  <si>
    <t>Aspel</t>
  </si>
  <si>
    <t>T-8-AI-040, T-8-EK-005</t>
  </si>
  <si>
    <t xml:space="preserve"> 2szt. 04.2018,  08.2017</t>
  </si>
  <si>
    <t>W-6-42-0040</t>
  </si>
  <si>
    <t>T-8-EK-011</t>
  </si>
  <si>
    <t>08.2017</t>
  </si>
  <si>
    <t>Schiller</t>
  </si>
  <si>
    <t xml:space="preserve"> 04.2017</t>
  </si>
  <si>
    <t>Nort East Monitoring Inc</t>
  </si>
  <si>
    <t xml:space="preserve"> MEDIZINYTECHNIK  GmbH BERLIN</t>
  </si>
  <si>
    <t>T-8-EK-012</t>
  </si>
  <si>
    <t>Medical</t>
  </si>
  <si>
    <t>Contec</t>
  </si>
  <si>
    <t>Ascard</t>
  </si>
  <si>
    <t>eZONO</t>
  </si>
  <si>
    <t>gw.do 01.2018</t>
  </si>
  <si>
    <t>20.01.2018</t>
  </si>
  <si>
    <t>GE Ultrasound Korea</t>
  </si>
  <si>
    <t>21.01.2018</t>
  </si>
  <si>
    <t>ALOKA CO LTD</t>
  </si>
  <si>
    <t>T-8-15-001</t>
  </si>
  <si>
    <t>MINDRAY BIO MEDICAL</t>
  </si>
  <si>
    <t>T-8-UE-037</t>
  </si>
  <si>
    <t>Hamburg Germany</t>
  </si>
  <si>
    <t>Midray</t>
  </si>
  <si>
    <t>GERMANE HEINE</t>
  </si>
  <si>
    <t>11-2017</t>
  </si>
  <si>
    <t>Bd</t>
  </si>
  <si>
    <t>RIESTER</t>
  </si>
  <si>
    <t>Polska</t>
  </si>
  <si>
    <t>Nicon</t>
  </si>
  <si>
    <t>Optopol</t>
  </si>
  <si>
    <t>Chiny Medmes</t>
  </si>
  <si>
    <t>Medmes</t>
  </si>
  <si>
    <t>OKULUS</t>
  </si>
  <si>
    <t>Schotz</t>
  </si>
  <si>
    <t>Zeiss</t>
  </si>
  <si>
    <t>KEELER</t>
  </si>
  <si>
    <t>08-2016</t>
  </si>
  <si>
    <t>12-05-2018</t>
  </si>
  <si>
    <t>Jablotron</t>
  </si>
  <si>
    <t>07-2017</t>
  </si>
  <si>
    <t>KARL-STORZ</t>
  </si>
  <si>
    <t>6.09.2017</t>
  </si>
  <si>
    <t>T8-UE-006</t>
  </si>
  <si>
    <t>03.2017</t>
  </si>
  <si>
    <t>T-8-UE-005</t>
  </si>
  <si>
    <t>DATEX</t>
  </si>
  <si>
    <t>26.05.2018</t>
  </si>
  <si>
    <t>17.05.2017</t>
  </si>
  <si>
    <t>PENLON</t>
  </si>
  <si>
    <t>9.05.2017</t>
  </si>
  <si>
    <t>MEDTRONIC</t>
  </si>
  <si>
    <t>MEDICOTEKNIK DENMARK</t>
  </si>
  <si>
    <t>T-8-CO 001</t>
  </si>
  <si>
    <t>Medico-Technik  Dania</t>
  </si>
  <si>
    <t>T-8-CO-002, T-8-CO-003</t>
  </si>
  <si>
    <t>18 07 2017,</t>
  </si>
  <si>
    <t>T-8-CO-004</t>
  </si>
  <si>
    <t>28.06.2017</t>
  </si>
  <si>
    <t>INNIMED MEDICAL</t>
  </si>
  <si>
    <t>1.06.2017..</t>
  </si>
  <si>
    <t>T-8-UE-024, T-8-UE-025</t>
  </si>
  <si>
    <t>ZOLL</t>
  </si>
  <si>
    <t>T-8-UE-027</t>
  </si>
  <si>
    <t>Medtronic USA</t>
  </si>
  <si>
    <t>PURITAN BENNETT</t>
  </si>
  <si>
    <t>5.02.2017</t>
  </si>
  <si>
    <t>HAMILTON</t>
  </si>
  <si>
    <t>22.09.2017</t>
  </si>
  <si>
    <t>DUTCHMED</t>
  </si>
  <si>
    <t>10.12.2016.</t>
  </si>
  <si>
    <t>EVENT MEDICAL</t>
  </si>
  <si>
    <t>27.06.2017</t>
  </si>
  <si>
    <t>Weinmann</t>
  </si>
  <si>
    <t>24.02.2018</t>
  </si>
  <si>
    <t>Weinmanm</t>
  </si>
  <si>
    <t>AMBU</t>
  </si>
  <si>
    <t>10.12.2016., 31.08.2017</t>
  </si>
  <si>
    <t>DENMARK</t>
  </si>
  <si>
    <t>12 mies.</t>
  </si>
  <si>
    <t>Maquet Critical Care</t>
  </si>
  <si>
    <t>02-2018</t>
  </si>
  <si>
    <t>PHILIPS</t>
  </si>
  <si>
    <t>18/.04.2018</t>
  </si>
  <si>
    <t>H.P</t>
  </si>
  <si>
    <t>ITAM</t>
  </si>
  <si>
    <t>Puławy</t>
  </si>
  <si>
    <t>Chm</t>
  </si>
  <si>
    <t>Aesculap</t>
  </si>
  <si>
    <t>Nr 763089</t>
  </si>
  <si>
    <t>EIE ELEKTRONIKA I eLEKTROMEDYCYNA</t>
  </si>
  <si>
    <t>ELEKTRONIKA I ELEKTROMEDYCYNA</t>
  </si>
  <si>
    <t>03-09-2015</t>
  </si>
  <si>
    <t>METTLER ELECTRONICS CORP</t>
  </si>
  <si>
    <t>DAESUNG</t>
  </si>
  <si>
    <t>MEDEN</t>
  </si>
  <si>
    <t>MARP</t>
  </si>
  <si>
    <t>Rosetta</t>
  </si>
  <si>
    <t>Emildue</t>
  </si>
  <si>
    <t>T-8-MB-001</t>
  </si>
  <si>
    <t>03-2018</t>
  </si>
  <si>
    <t>OLIMPUS</t>
  </si>
  <si>
    <t>T-8-WK-006</t>
  </si>
  <si>
    <t>12.05.2018</t>
  </si>
  <si>
    <t>BECTON DICINSON</t>
  </si>
  <si>
    <t>T-8-AB-001</t>
  </si>
  <si>
    <t>POL LTD</t>
  </si>
  <si>
    <t>T-8-OO1, T-8-002, T-8-003</t>
  </si>
  <si>
    <t>PO-EKO</t>
  </si>
  <si>
    <t>T-8-CA-007</t>
  </si>
  <si>
    <t xml:space="preserve">T-M-MI-001, -002, -003, -004 </t>
  </si>
  <si>
    <t>PZO WARSZAWA</t>
  </si>
  <si>
    <t>T-8-MI-006</t>
  </si>
  <si>
    <t>CONBEST</t>
  </si>
  <si>
    <t>Libherr</t>
  </si>
  <si>
    <t>W-6-32-0077</t>
  </si>
  <si>
    <t>Bosch</t>
  </si>
  <si>
    <t>Wirpool</t>
  </si>
  <si>
    <t>Polon Poznań</t>
  </si>
  <si>
    <t>X 2017</t>
  </si>
  <si>
    <t>KOWALSKI POL-ECO</t>
  </si>
  <si>
    <t>18.05.2018</t>
  </si>
  <si>
    <t>PZO Warszawa</t>
  </si>
  <si>
    <t>Heine Niemcy</t>
  </si>
  <si>
    <t>Mitsubishi</t>
  </si>
  <si>
    <t>Polna Przemyśl</t>
  </si>
  <si>
    <t>.10 2017</t>
  </si>
  <si>
    <t xml:space="preserve">TRUMPH MEDIZIN </t>
  </si>
  <si>
    <t>T-8-SO-009</t>
  </si>
  <si>
    <t>ZYWIEC</t>
  </si>
  <si>
    <t>T-8-SO-003, T-8-SO-004</t>
  </si>
  <si>
    <t>T-8-SO-010</t>
  </si>
  <si>
    <t>18.01.2018</t>
  </si>
  <si>
    <t>MUCA METALTIC</t>
  </si>
  <si>
    <t>T-8-UE-008, -009, -010, -011</t>
  </si>
  <si>
    <t>KONKRET</t>
  </si>
  <si>
    <t>T-8-UE-016, T-8-UE-017</t>
  </si>
  <si>
    <t>FORMED Sp z.o.o Spk Żywiec</t>
  </si>
  <si>
    <t xml:space="preserve">T-8-UE-035,    T-8-UE-036  </t>
  </si>
  <si>
    <t>KENDROMED</t>
  </si>
  <si>
    <t>STOLTER</t>
  </si>
  <si>
    <t>Żywiec</t>
  </si>
  <si>
    <t>Sezame</t>
  </si>
  <si>
    <t>Merkur</t>
  </si>
  <si>
    <t>Stoler</t>
  </si>
  <si>
    <t>Schmitz</t>
  </si>
  <si>
    <t>FAMED</t>
  </si>
  <si>
    <t>AESCULAP</t>
  </si>
  <si>
    <t>T-8-WK-001</t>
  </si>
  <si>
    <t>T-8-WK-012</t>
  </si>
  <si>
    <t>do 30 dni od zawarcia umowy</t>
  </si>
  <si>
    <t>STRYKER</t>
  </si>
  <si>
    <t>T-8-WK-002</t>
  </si>
  <si>
    <t>01.2017 Obecnie zepsuta</t>
  </si>
  <si>
    <t>DE SOUTTER MEDICAL</t>
  </si>
  <si>
    <t>T-8-WA-001</t>
  </si>
  <si>
    <t>Heine</t>
  </si>
  <si>
    <t>COSMOGAMMA EMILDUE</t>
  </si>
  <si>
    <t>ASTAR</t>
  </si>
  <si>
    <t>EIE ELEKTRONIKA I ELEKTROMEDYCYNA</t>
  </si>
  <si>
    <t>09,02.2018</t>
  </si>
  <si>
    <t>Polaris</t>
  </si>
  <si>
    <t>Astor</t>
  </si>
  <si>
    <t xml:space="preserve">BTL Industries </t>
  </si>
  <si>
    <t>Tech Med</t>
  </si>
  <si>
    <t>8-AP-002</t>
  </si>
  <si>
    <t>karl- STORZ</t>
  </si>
  <si>
    <t xml:space="preserve"> T-8-KO-002</t>
  </si>
  <si>
    <t>PZO Wwa</t>
  </si>
  <si>
    <t>Heine Ototechnik</t>
  </si>
  <si>
    <t>Oticon</t>
  </si>
  <si>
    <t>T-8-UR-001</t>
  </si>
  <si>
    <t xml:space="preserve">12-2016, </t>
  </si>
  <si>
    <t>T-8-ER-001</t>
  </si>
  <si>
    <t>Riester Niemcy</t>
  </si>
  <si>
    <t>Widex</t>
  </si>
  <si>
    <t>Rokita</t>
  </si>
  <si>
    <t>Zalmed Warszawa</t>
  </si>
  <si>
    <t>USA</t>
  </si>
  <si>
    <t>Dutchmed</t>
  </si>
  <si>
    <t>T-8-WO-001</t>
  </si>
  <si>
    <t>04-2018</t>
  </si>
  <si>
    <t>Atom</t>
  </si>
  <si>
    <t>Isolatte</t>
  </si>
  <si>
    <t>Medicor</t>
  </si>
  <si>
    <t>TECHNOMEX</t>
  </si>
  <si>
    <t>KETTLER</t>
  </si>
  <si>
    <t>RIMEC</t>
  </si>
  <si>
    <t>TECH-MED</t>
  </si>
  <si>
    <t>MEDEN-INMED</t>
  </si>
  <si>
    <t>TECH-MED (4), HABYS (1), brak(1)</t>
  </si>
  <si>
    <t>COSmogamma EMILDUE</t>
  </si>
  <si>
    <t>ZEM MARP ELECTRONIC</t>
  </si>
  <si>
    <t>KRIOMEDPOL</t>
  </si>
  <si>
    <t>24.02.2017</t>
  </si>
  <si>
    <t>Maxifoot</t>
  </si>
  <si>
    <t xml:space="preserve">Kriosan </t>
  </si>
  <si>
    <t>SN 08/30</t>
  </si>
  <si>
    <t>Viagrandi-Italia</t>
  </si>
  <si>
    <t>T-5-ZM-oo1</t>
  </si>
  <si>
    <t>10.12.201710.04.2018</t>
  </si>
  <si>
    <t>Lozamet Łódź</t>
  </si>
  <si>
    <t>Haux Oxystar</t>
  </si>
  <si>
    <t>T-8-UE-041</t>
  </si>
  <si>
    <t>BRAK KONTRAKTU Z NFZ</t>
  </si>
  <si>
    <t xml:space="preserve">Mark </t>
  </si>
  <si>
    <t>Besmed</t>
  </si>
  <si>
    <t>Taiwan</t>
  </si>
  <si>
    <t>Korgiel</t>
  </si>
  <si>
    <t>Accuro</t>
  </si>
  <si>
    <t>Sonoter</t>
  </si>
  <si>
    <t>VYGON ITALIA</t>
  </si>
  <si>
    <t>15.01.2018</t>
  </si>
  <si>
    <t>GERATERM</t>
  </si>
  <si>
    <t>T-8-UE-002, T-8-UE-028</t>
  </si>
  <si>
    <t>SARSTEDT</t>
  </si>
  <si>
    <t>GE HELTHARE USA</t>
  </si>
  <si>
    <t>T-8-IW-001</t>
  </si>
  <si>
    <t>04.07.2017</t>
  </si>
  <si>
    <t>T-8-WA-002</t>
  </si>
  <si>
    <t>27.01.2017</t>
  </si>
  <si>
    <t>12.06.2018r.</t>
  </si>
  <si>
    <t>Air Pol</t>
  </si>
  <si>
    <t>09.06.2018r.</t>
  </si>
  <si>
    <t>09.06.2018</t>
  </si>
  <si>
    <t>ZBW WROCŁAW</t>
  </si>
  <si>
    <t>24.06.2017</t>
  </si>
  <si>
    <t>ZBW-Wrocław</t>
  </si>
  <si>
    <t>9.08.2017</t>
  </si>
  <si>
    <t>Fischer-Paykel</t>
  </si>
  <si>
    <t>T-8-CP-001</t>
  </si>
  <si>
    <t>Josef Betschart</t>
  </si>
  <si>
    <t>T-8-UE-040</t>
  </si>
  <si>
    <t>TROPHY RADIOLOGIE</t>
  </si>
  <si>
    <t>T-8-RT-007</t>
  </si>
  <si>
    <t xml:space="preserve"> 05.2018</t>
  </si>
  <si>
    <t>SIEMENS</t>
  </si>
  <si>
    <t>T-8-AR-004</t>
  </si>
  <si>
    <t>Niedopuszczony do eksploatacji Nie przeszedł testów specjalistycznych</t>
  </si>
  <si>
    <t>Continental</t>
  </si>
  <si>
    <t>Philips</t>
  </si>
  <si>
    <t>GE Healthcare</t>
  </si>
  <si>
    <t xml:space="preserve">   02.2018</t>
  </si>
  <si>
    <t>Simens</t>
  </si>
  <si>
    <t>Bennett</t>
  </si>
  <si>
    <t>T-8-AD-002</t>
  </si>
  <si>
    <t>03.12.2016</t>
  </si>
  <si>
    <t>APPARATUS</t>
  </si>
  <si>
    <t>T-8-AP-006</t>
  </si>
  <si>
    <t>07.10.2016</t>
  </si>
  <si>
    <t xml:space="preserve">ERBE </t>
  </si>
  <si>
    <t>T-8-DI-002</t>
  </si>
  <si>
    <t>08.10.2016</t>
  </si>
  <si>
    <t>ERBE ELECTROMEDICIN GmbH</t>
  </si>
  <si>
    <t>T-8-UE-007</t>
  </si>
  <si>
    <t>MOLLER-WEDEL</t>
  </si>
  <si>
    <t>T-8-MI-008</t>
  </si>
  <si>
    <t>GAMBRO</t>
  </si>
  <si>
    <t>13.06.2018</t>
  </si>
  <si>
    <t>rezon</t>
  </si>
  <si>
    <t>04.08.2017r.</t>
  </si>
  <si>
    <t>OPTI MEDICAL</t>
  </si>
  <si>
    <t>T-8-UE-039</t>
  </si>
  <si>
    <t>Zakłady Techniki Próżniowej</t>
  </si>
  <si>
    <t>30.05.2017</t>
  </si>
  <si>
    <t>Cena netto 
w zł przeglądu
1 szt. sprzętu (ryczałt)</t>
  </si>
  <si>
    <t xml:space="preserve">Wartość przeglądów netto w zł. 
</t>
  </si>
  <si>
    <t xml:space="preserve">Wartość przeglądów brutto w zł. 
</t>
  </si>
  <si>
    <t>Cena za 1 roboczogodzinę naprawy netto w zł.</t>
  </si>
  <si>
    <t>Cena brutto 
w zł przeglądu
1 szt. sprzętu (ryczałt)</t>
  </si>
  <si>
    <t>Cena za 1 roboczogodzinę naprawy brutto w zł.</t>
  </si>
  <si>
    <t xml:space="preserve">Liczba
sprzętu
</t>
  </si>
  <si>
    <t xml:space="preserve">czas reakcji na zgłoszenie awarii </t>
  </si>
  <si>
    <t>okres gwarancji na wykonane naprawy</t>
  </si>
  <si>
    <t>Wartość VAT przeglądu
[zł]</t>
  </si>
  <si>
    <t>Wartość VAT naprawy
[zł]</t>
  </si>
  <si>
    <t>Liczba roboczogodzin</t>
  </si>
  <si>
    <t>Nr części</t>
  </si>
  <si>
    <t>nr pozycji</t>
  </si>
  <si>
    <t xml:space="preserve">Suma wartość przeglądu brutto </t>
  </si>
  <si>
    <t>Suma wartość przeglądu netto</t>
  </si>
  <si>
    <t>Suma wartość naprawy netto</t>
  </si>
  <si>
    <t xml:space="preserve">Suma wartość naprawy brutto </t>
  </si>
  <si>
    <t>Wartość naprawy netto w zł</t>
  </si>
  <si>
    <t>Wartość naprawy brutto w zł</t>
  </si>
  <si>
    <t>wydzielony</t>
  </si>
  <si>
    <t>Wydzielony</t>
  </si>
  <si>
    <t>7.1</t>
  </si>
  <si>
    <t>Wykonawca :</t>
  </si>
  <si>
    <t>…………………………….</t>
  </si>
  <si>
    <t>23.10</t>
  </si>
  <si>
    <t>21.10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</si>
</sst>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[$-415]#,##0.00"/>
    <numFmt numFmtId="166" formatCode="0.0000"/>
  </numFmts>
  <fonts count="37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sz val="8"/>
      <color indexed="8"/>
      <name val="Calibri"/>
      <family val="2"/>
      <charset val="1"/>
    </font>
    <font>
      <b/>
      <sz val="8"/>
      <color indexed="59"/>
      <name val="Calibri"/>
      <family val="2"/>
      <charset val="238"/>
    </font>
    <font>
      <sz val="8"/>
      <color indexed="59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indexed="63"/>
      <name val="Calibri"/>
      <family val="2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name val="Calibri"/>
      <family val="2"/>
      <charset val="238"/>
    </font>
    <font>
      <i/>
      <sz val="8"/>
      <color indexed="8"/>
      <name val="Calibri"/>
      <family val="2"/>
      <charset val="238"/>
    </font>
    <font>
      <i/>
      <sz val="7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1"/>
    </font>
    <font>
      <b/>
      <sz val="8"/>
      <color indexed="8"/>
      <name val="Calibri"/>
      <family val="2"/>
      <charset val="1"/>
    </font>
    <font>
      <b/>
      <sz val="8"/>
      <color indexed="59"/>
      <name val="Calibri"/>
      <family val="2"/>
      <charset val="1"/>
    </font>
    <font>
      <b/>
      <sz val="8"/>
      <name val="Calibri"/>
      <family val="2"/>
      <charset val="1"/>
    </font>
    <font>
      <b/>
      <sz val="10"/>
      <color indexed="8"/>
      <name val="Calibri"/>
      <family val="2"/>
      <charset val="238"/>
    </font>
    <font>
      <sz val="14"/>
      <name val="Czcionka tekstu podstawowego"/>
      <family val="2"/>
      <charset val="238"/>
    </font>
    <font>
      <sz val="14"/>
      <name val="Calibri"/>
      <family val="2"/>
      <charset val="238"/>
    </font>
    <font>
      <sz val="14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rgb="FFFF0000"/>
      <name val="Calibri"/>
      <family val="2"/>
      <charset val="238"/>
    </font>
    <font>
      <sz val="14"/>
      <color rgb="FFFF0000"/>
      <name val="Calibri"/>
      <family val="2"/>
      <charset val="1"/>
    </font>
    <font>
      <b/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22"/>
      </patternFill>
    </fill>
    <fill>
      <patternFill patternType="solid">
        <fgColor rgb="FFFFFF00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00B0F0"/>
        <bgColor indexed="26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26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2" fillId="0" borderId="0"/>
    <xf numFmtId="0" fontId="11" fillId="0" borderId="0"/>
    <xf numFmtId="9" fontId="1" fillId="0" borderId="0" applyFill="0" applyBorder="0" applyAlignment="0" applyProtection="0"/>
    <xf numFmtId="0" fontId="2" fillId="0" borderId="0"/>
  </cellStyleXfs>
  <cellXfs count="318">
    <xf numFmtId="0" fontId="0" fillId="0" borderId="0" xfId="0"/>
    <xf numFmtId="0" fontId="5" fillId="2" borderId="1" xfId="4" applyFont="1" applyFill="1" applyBorder="1" applyAlignment="1" applyProtection="1">
      <alignment horizontal="center" vertical="center" wrapText="1"/>
      <protection hidden="1"/>
    </xf>
    <xf numFmtId="0" fontId="6" fillId="2" borderId="1" xfId="4" applyFont="1" applyFill="1" applyBorder="1" applyAlignment="1" applyProtection="1">
      <alignment horizontal="center" vertical="center" wrapText="1"/>
      <protection hidden="1"/>
    </xf>
    <xf numFmtId="0" fontId="5" fillId="2" borderId="1" xfId="4" applyFont="1" applyFill="1" applyBorder="1" applyAlignment="1" applyProtection="1">
      <alignment horizontal="center" vertical="center" wrapText="1"/>
    </xf>
    <xf numFmtId="0" fontId="7" fillId="3" borderId="1" xfId="3" applyFont="1" applyFill="1" applyBorder="1" applyAlignment="1" applyProtection="1">
      <alignment horizontal="center" vertical="center"/>
      <protection hidden="1"/>
    </xf>
    <xf numFmtId="0" fontId="8" fillId="3" borderId="1" xfId="3" applyFont="1" applyFill="1" applyBorder="1" applyAlignment="1" applyProtection="1">
      <alignment vertical="center" wrapText="1"/>
      <protection hidden="1"/>
    </xf>
    <xf numFmtId="0" fontId="8" fillId="3" borderId="1" xfId="3" applyFont="1" applyFill="1" applyBorder="1" applyAlignment="1" applyProtection="1">
      <alignment horizontal="center" vertical="center" wrapText="1"/>
      <protection hidden="1"/>
    </xf>
    <xf numFmtId="9" fontId="8" fillId="3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8" fillId="3" borderId="1" xfId="3" applyFont="1" applyFill="1" applyBorder="1" applyAlignment="1" applyProtection="1">
      <alignment vertical="center" wrapText="1"/>
      <protection locked="0" hidden="1"/>
    </xf>
    <xf numFmtId="0" fontId="8" fillId="3" borderId="1" xfId="4" applyFont="1" applyFill="1" applyBorder="1" applyAlignment="1" applyProtection="1">
      <alignment vertical="center" wrapText="1"/>
      <protection hidden="1"/>
    </xf>
    <xf numFmtId="0" fontId="8" fillId="3" borderId="1" xfId="4" applyFont="1" applyFill="1" applyBorder="1" applyAlignment="1" applyProtection="1">
      <alignment horizontal="center" vertical="center" wrapText="1"/>
      <protection hidden="1"/>
    </xf>
    <xf numFmtId="0" fontId="8" fillId="3" borderId="1" xfId="4" applyFont="1" applyFill="1" applyBorder="1" applyAlignment="1" applyProtection="1">
      <alignment vertical="center" wrapText="1"/>
      <protection locked="0" hidden="1"/>
    </xf>
    <xf numFmtId="49" fontId="8" fillId="3" borderId="1" xfId="3" applyNumberFormat="1" applyFont="1" applyFill="1" applyBorder="1" applyAlignment="1" applyProtection="1">
      <alignment vertical="center" wrapText="1"/>
      <protection locked="0" hidden="1"/>
    </xf>
    <xf numFmtId="9" fontId="8" fillId="3" borderId="1" xfId="5" applyFont="1" applyFill="1" applyBorder="1" applyAlignment="1" applyProtection="1">
      <alignment horizontal="center" vertical="center" wrapText="1"/>
      <protection locked="0" hidden="1"/>
    </xf>
    <xf numFmtId="0" fontId="8" fillId="3" borderId="1" xfId="2" applyFont="1" applyFill="1" applyBorder="1" applyAlignment="1" applyProtection="1">
      <alignment horizontal="center" vertical="center" wrapText="1"/>
      <protection hidden="1"/>
    </xf>
    <xf numFmtId="0" fontId="7" fillId="2" borderId="2" xfId="4" applyFont="1" applyFill="1" applyBorder="1" applyAlignment="1" applyProtection="1">
      <alignment horizontal="center" vertical="center" wrapText="1"/>
      <protection locked="0" hidden="1"/>
    </xf>
    <xf numFmtId="2" fontId="7" fillId="2" borderId="2" xfId="4" applyNumberFormat="1" applyFont="1" applyFill="1" applyBorder="1" applyAlignment="1" applyProtection="1">
      <alignment horizontal="center" vertical="center" wrapText="1"/>
      <protection locked="0" hidden="1"/>
    </xf>
    <xf numFmtId="4" fontId="7" fillId="2" borderId="2" xfId="4" applyNumberFormat="1" applyFont="1" applyFill="1" applyBorder="1" applyAlignment="1" applyProtection="1">
      <alignment horizontal="center" vertical="center" wrapText="1"/>
      <protection hidden="1"/>
    </xf>
    <xf numFmtId="9" fontId="7" fillId="2" borderId="2" xfId="4" applyNumberFormat="1" applyFont="1" applyFill="1" applyBorder="1" applyAlignment="1" applyProtection="1">
      <alignment horizontal="center" vertical="center" wrapText="1"/>
      <protection locked="0" hidden="1"/>
    </xf>
    <xf numFmtId="0" fontId="7" fillId="2" borderId="2" xfId="4" applyFont="1" applyFill="1" applyBorder="1" applyAlignment="1" applyProtection="1">
      <alignment horizontal="center" vertical="center" wrapText="1"/>
      <protection hidden="1"/>
    </xf>
    <xf numFmtId="3" fontId="5" fillId="2" borderId="2" xfId="4" applyNumberFormat="1" applyFont="1" applyFill="1" applyBorder="1" applyAlignment="1" applyProtection="1">
      <alignment horizontal="center" vertical="center" wrapText="1"/>
      <protection locked="0" hidden="1"/>
    </xf>
    <xf numFmtId="9" fontId="8" fillId="4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8" fillId="4" borderId="1" xfId="3" applyFont="1" applyFill="1" applyBorder="1" applyAlignment="1" applyProtection="1">
      <alignment vertical="center" wrapText="1"/>
      <protection locked="0" hidden="1"/>
    </xf>
    <xf numFmtId="0" fontId="8" fillId="4" borderId="1" xfId="4" applyFont="1" applyFill="1" applyBorder="1" applyAlignment="1" applyProtection="1">
      <alignment vertical="center" wrapText="1"/>
      <protection locked="0" hidden="1"/>
    </xf>
    <xf numFmtId="49" fontId="8" fillId="4" borderId="1" xfId="3" applyNumberFormat="1" applyFont="1" applyFill="1" applyBorder="1" applyAlignment="1" applyProtection="1">
      <alignment vertical="center" wrapText="1"/>
      <protection locked="0" hidden="1"/>
    </xf>
    <xf numFmtId="9" fontId="8" fillId="4" borderId="1" xfId="5" applyFont="1" applyFill="1" applyBorder="1" applyAlignment="1" applyProtection="1">
      <alignment horizontal="center" vertical="center" wrapText="1"/>
      <protection locked="0" hidden="1"/>
    </xf>
    <xf numFmtId="9" fontId="8" fillId="3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8" fillId="5" borderId="1" xfId="4" applyFont="1" applyFill="1" applyBorder="1" applyAlignment="1" applyProtection="1">
      <alignment vertical="center" wrapText="1"/>
      <protection locked="0" hidden="1"/>
    </xf>
    <xf numFmtId="9" fontId="8" fillId="5" borderId="3" xfId="2" applyNumberFormat="1" applyFont="1" applyFill="1" applyBorder="1" applyAlignment="1" applyProtection="1">
      <alignment horizontal="center" vertical="center" wrapText="1"/>
      <protection locked="0" hidden="1"/>
    </xf>
    <xf numFmtId="3" fontId="5" fillId="2" borderId="4" xfId="4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5" xfId="6" applyFont="1" applyFill="1" applyBorder="1" applyAlignment="1" applyProtection="1">
      <alignment horizontal="center" vertical="center" wrapText="1"/>
      <protection locked="0"/>
    </xf>
    <xf numFmtId="4" fontId="14" fillId="0" borderId="4" xfId="6" applyNumberFormat="1" applyFont="1" applyFill="1" applyBorder="1" applyAlignment="1" applyProtection="1">
      <alignment horizontal="center" vertical="center" wrapText="1"/>
    </xf>
    <xf numFmtId="9" fontId="10" fillId="0" borderId="4" xfId="6" applyNumberFormat="1" applyFont="1" applyFill="1" applyBorder="1" applyAlignment="1" applyProtection="1">
      <alignment horizontal="center" vertical="center"/>
    </xf>
    <xf numFmtId="4" fontId="10" fillId="0" borderId="4" xfId="6" applyNumberFormat="1" applyFont="1" applyFill="1" applyBorder="1" applyAlignment="1" applyProtection="1">
      <alignment horizontal="right" vertical="center"/>
    </xf>
    <xf numFmtId="2" fontId="10" fillId="0" borderId="4" xfId="1" applyNumberFormat="1" applyFont="1" applyFill="1" applyBorder="1" applyAlignment="1" applyProtection="1">
      <alignment horizontal="right" vertical="center" wrapText="1"/>
    </xf>
    <xf numFmtId="4" fontId="29" fillId="0" borderId="0" xfId="1" applyNumberFormat="1" applyFont="1" applyFill="1" applyAlignment="1" applyProtection="1">
      <alignment horizontal="center" vertical="center"/>
      <protection locked="0"/>
    </xf>
    <xf numFmtId="3" fontId="10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1" applyFont="1" applyFill="1" applyAlignment="1" applyProtection="1">
      <alignment horizontal="center" vertical="center"/>
    </xf>
    <xf numFmtId="0" fontId="10" fillId="0" borderId="0" xfId="1" applyFont="1" applyFill="1" applyAlignment="1" applyProtection="1">
      <alignment horizontal="center" vertical="center"/>
      <protection locked="0"/>
    </xf>
    <xf numFmtId="0" fontId="10" fillId="0" borderId="0" xfId="1" applyFont="1" applyFill="1" applyAlignment="1" applyProtection="1">
      <alignment vertical="center"/>
    </xf>
    <xf numFmtId="164" fontId="10" fillId="0" borderId="4" xfId="1" applyNumberFormat="1" applyFont="1" applyFill="1" applyBorder="1" applyAlignment="1" applyProtection="1">
      <alignment vertical="center"/>
    </xf>
    <xf numFmtId="4" fontId="10" fillId="0" borderId="4" xfId="1" applyNumberFormat="1" applyFont="1" applyFill="1" applyBorder="1" applyAlignment="1" applyProtection="1">
      <alignment vertical="center"/>
    </xf>
    <xf numFmtId="9" fontId="10" fillId="0" borderId="4" xfId="7" applyFont="1" applyFill="1" applyBorder="1" applyAlignment="1" applyProtection="1">
      <alignment vertical="center"/>
    </xf>
    <xf numFmtId="4" fontId="10" fillId="0" borderId="6" xfId="1" applyNumberFormat="1" applyFont="1" applyFill="1" applyBorder="1" applyAlignment="1" applyProtection="1">
      <alignment vertical="center"/>
    </xf>
    <xf numFmtId="0" fontId="8" fillId="3" borderId="3" xfId="4" applyFont="1" applyFill="1" applyBorder="1" applyAlignment="1" applyProtection="1">
      <alignment vertical="center" wrapText="1"/>
      <protection locked="0" hidden="1"/>
    </xf>
    <xf numFmtId="0" fontId="8" fillId="4" borderId="3" xfId="4" applyFont="1" applyFill="1" applyBorder="1" applyAlignment="1" applyProtection="1">
      <alignment vertical="center" wrapText="1"/>
      <protection locked="0" hidden="1"/>
    </xf>
    <xf numFmtId="0" fontId="8" fillId="5" borderId="3" xfId="4" applyFont="1" applyFill="1" applyBorder="1" applyAlignment="1" applyProtection="1">
      <alignment vertical="center" wrapText="1"/>
      <protection locked="0" hidden="1"/>
    </xf>
    <xf numFmtId="9" fontId="8" fillId="3" borderId="4" xfId="2" applyNumberFormat="1" applyFont="1" applyFill="1" applyBorder="1" applyAlignment="1" applyProtection="1">
      <alignment horizontal="center" vertical="center" wrapText="1"/>
      <protection locked="0" hidden="1"/>
    </xf>
    <xf numFmtId="49" fontId="8" fillId="3" borderId="4" xfId="3" applyNumberFormat="1" applyFont="1" applyFill="1" applyBorder="1" applyAlignment="1" applyProtection="1">
      <alignment vertical="center" wrapText="1"/>
      <protection locked="0" hidden="1"/>
    </xf>
    <xf numFmtId="9" fontId="8" fillId="5" borderId="4" xfId="2" applyNumberFormat="1" applyFont="1" applyFill="1" applyBorder="1" applyAlignment="1" applyProtection="1">
      <alignment horizontal="center" vertical="center" wrapText="1"/>
      <protection locked="0" hidden="1"/>
    </xf>
    <xf numFmtId="49" fontId="8" fillId="4" borderId="4" xfId="3" applyNumberFormat="1" applyFont="1" applyFill="1" applyBorder="1" applyAlignment="1" applyProtection="1">
      <alignment vertical="center" wrapText="1"/>
      <protection locked="0" hidden="1"/>
    </xf>
    <xf numFmtId="0" fontId="7" fillId="6" borderId="2" xfId="4" applyFont="1" applyFill="1" applyBorder="1" applyAlignment="1" applyProtection="1">
      <alignment horizontal="center" vertical="center" wrapText="1"/>
      <protection locked="0" hidden="1"/>
    </xf>
    <xf numFmtId="2" fontId="7" fillId="6" borderId="2" xfId="4" applyNumberFormat="1" applyFont="1" applyFill="1" applyBorder="1" applyAlignment="1" applyProtection="1">
      <alignment horizontal="center" vertical="center" wrapText="1"/>
      <protection locked="0" hidden="1"/>
    </xf>
    <xf numFmtId="4" fontId="7" fillId="6" borderId="2" xfId="4" applyNumberFormat="1" applyFont="1" applyFill="1" applyBorder="1" applyAlignment="1" applyProtection="1">
      <alignment horizontal="center" vertical="center" wrapText="1"/>
      <protection hidden="1"/>
    </xf>
    <xf numFmtId="9" fontId="7" fillId="6" borderId="2" xfId="4" applyNumberFormat="1" applyFont="1" applyFill="1" applyBorder="1" applyAlignment="1" applyProtection="1">
      <alignment horizontal="center" vertical="center" wrapText="1"/>
      <protection locked="0" hidden="1"/>
    </xf>
    <xf numFmtId="0" fontId="7" fillId="6" borderId="2" xfId="4" applyFont="1" applyFill="1" applyBorder="1" applyAlignment="1" applyProtection="1">
      <alignment horizontal="center" vertical="center" wrapText="1"/>
      <protection hidden="1"/>
    </xf>
    <xf numFmtId="3" fontId="5" fillId="6" borderId="2" xfId="4" applyNumberFormat="1" applyFont="1" applyFill="1" applyBorder="1" applyAlignment="1" applyProtection="1">
      <alignment horizontal="center" vertical="center" wrapText="1"/>
      <protection locked="0" hidden="1"/>
    </xf>
    <xf numFmtId="9" fontId="8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9" fontId="8" fillId="4" borderId="4" xfId="2" applyNumberFormat="1" applyFont="1" applyFill="1" applyBorder="1" applyAlignment="1" applyProtection="1">
      <alignment horizontal="center" vertical="center" wrapText="1"/>
      <protection locked="0" hidden="1"/>
    </xf>
    <xf numFmtId="0" fontId="8" fillId="5" borderId="4" xfId="4" applyFont="1" applyFill="1" applyBorder="1" applyAlignment="1" applyProtection="1">
      <alignment vertical="center" wrapText="1"/>
      <protection locked="0" hidden="1"/>
    </xf>
    <xf numFmtId="3" fontId="5" fillId="0" borderId="0" xfId="4" applyNumberFormat="1" applyFont="1" applyFill="1" applyBorder="1" applyAlignment="1" applyProtection="1">
      <alignment horizontal="center" vertical="center" wrapText="1"/>
      <protection locked="0" hidden="1"/>
    </xf>
    <xf numFmtId="4" fontId="8" fillId="0" borderId="0" xfId="3" applyNumberFormat="1" applyFont="1" applyFill="1" applyBorder="1" applyAlignment="1" applyProtection="1">
      <alignment vertical="center" wrapText="1"/>
      <protection locked="0" hidden="1"/>
    </xf>
    <xf numFmtId="0" fontId="4" fillId="3" borderId="0" xfId="1" applyFont="1" applyFill="1" applyAlignment="1" applyProtection="1">
      <alignment vertical="center"/>
    </xf>
    <xf numFmtId="0" fontId="7" fillId="5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2" fontId="8" fillId="7" borderId="1" xfId="4" applyNumberFormat="1" applyFont="1" applyFill="1" applyBorder="1" applyAlignment="1" applyProtection="1">
      <alignment vertical="center" wrapText="1"/>
      <protection locked="0" hidden="1"/>
    </xf>
    <xf numFmtId="4" fontId="8" fillId="3" borderId="1" xfId="4" applyNumberFormat="1" applyFont="1" applyFill="1" applyBorder="1" applyAlignment="1" applyProtection="1">
      <alignment vertical="center"/>
      <protection hidden="1"/>
    </xf>
    <xf numFmtId="2" fontId="8" fillId="4" borderId="1" xfId="4" applyNumberFormat="1" applyFont="1" applyFill="1" applyBorder="1" applyAlignment="1" applyProtection="1">
      <alignment vertical="center" wrapText="1"/>
      <protection locked="0" hidden="1"/>
    </xf>
    <xf numFmtId="4" fontId="8" fillId="4" borderId="1" xfId="4" applyNumberFormat="1" applyFont="1" applyFill="1" applyBorder="1" applyAlignment="1" applyProtection="1">
      <alignment vertical="center"/>
      <protection hidden="1"/>
    </xf>
    <xf numFmtId="0" fontId="30" fillId="8" borderId="25" xfId="4" applyFont="1" applyFill="1" applyBorder="1" applyAlignment="1" applyProtection="1">
      <alignment horizontal="center" vertical="center" wrapText="1"/>
      <protection locked="0" hidden="1"/>
    </xf>
    <xf numFmtId="0" fontId="30" fillId="8" borderId="25" xfId="4" applyFont="1" applyFill="1" applyBorder="1" applyAlignment="1" applyProtection="1">
      <alignment vertical="center" wrapText="1"/>
      <protection locked="0" hidden="1"/>
    </xf>
    <xf numFmtId="4" fontId="8" fillId="5" borderId="1" xfId="4" applyNumberFormat="1" applyFont="1" applyFill="1" applyBorder="1" applyAlignment="1" applyProtection="1">
      <alignment vertical="center"/>
      <protection hidden="1"/>
    </xf>
    <xf numFmtId="2" fontId="8" fillId="3" borderId="1" xfId="4" applyNumberFormat="1" applyFont="1" applyFill="1" applyBorder="1" applyAlignment="1" applyProtection="1">
      <alignment vertical="center" wrapText="1"/>
      <protection locked="0" hidden="1"/>
    </xf>
    <xf numFmtId="2" fontId="8" fillId="5" borderId="1" xfId="4" applyNumberFormat="1" applyFont="1" applyFill="1" applyBorder="1" applyAlignment="1" applyProtection="1">
      <alignment vertical="center" wrapText="1"/>
      <protection locked="0" hidden="1"/>
    </xf>
    <xf numFmtId="0" fontId="30" fillId="9" borderId="25" xfId="4" applyFont="1" applyFill="1" applyBorder="1" applyAlignment="1" applyProtection="1">
      <alignment vertical="center" wrapText="1"/>
      <protection locked="0" hidden="1"/>
    </xf>
    <xf numFmtId="0" fontId="8" fillId="3" borderId="0" xfId="1" applyFont="1" applyFill="1" applyAlignment="1" applyProtection="1">
      <alignment vertical="center"/>
    </xf>
    <xf numFmtId="2" fontId="8" fillId="7" borderId="3" xfId="4" applyNumberFormat="1" applyFont="1" applyFill="1" applyBorder="1" applyAlignment="1" applyProtection="1">
      <alignment vertical="center" wrapText="1"/>
      <protection locked="0" hidden="1"/>
    </xf>
    <xf numFmtId="4" fontId="8" fillId="3" borderId="3" xfId="4" applyNumberFormat="1" applyFont="1" applyFill="1" applyBorder="1" applyAlignment="1" applyProtection="1">
      <alignment vertical="center"/>
      <protection hidden="1"/>
    </xf>
    <xf numFmtId="2" fontId="8" fillId="4" borderId="3" xfId="4" applyNumberFormat="1" applyFont="1" applyFill="1" applyBorder="1" applyAlignment="1" applyProtection="1">
      <alignment vertical="center" wrapText="1"/>
      <protection locked="0" hidden="1"/>
    </xf>
    <xf numFmtId="4" fontId="8" fillId="4" borderId="3" xfId="4" applyNumberFormat="1" applyFont="1" applyFill="1" applyBorder="1" applyAlignment="1" applyProtection="1">
      <alignment vertical="center"/>
      <protection hidden="1"/>
    </xf>
    <xf numFmtId="2" fontId="8" fillId="5" borderId="3" xfId="4" applyNumberFormat="1" applyFont="1" applyFill="1" applyBorder="1" applyAlignment="1" applyProtection="1">
      <alignment vertical="center" wrapText="1"/>
      <protection locked="0" hidden="1"/>
    </xf>
    <xf numFmtId="2" fontId="8" fillId="7" borderId="4" xfId="4" applyNumberFormat="1" applyFont="1" applyFill="1" applyBorder="1" applyAlignment="1" applyProtection="1">
      <alignment vertical="center" wrapText="1"/>
      <protection locked="0" hidden="1"/>
    </xf>
    <xf numFmtId="4" fontId="8" fillId="3" borderId="4" xfId="4" applyNumberFormat="1" applyFont="1" applyFill="1" applyBorder="1" applyAlignment="1" applyProtection="1">
      <alignment vertical="center"/>
      <protection hidden="1"/>
    </xf>
    <xf numFmtId="0" fontId="8" fillId="4" borderId="4" xfId="4" applyFont="1" applyFill="1" applyBorder="1" applyAlignment="1" applyProtection="1">
      <alignment vertical="center" wrapText="1"/>
      <protection locked="0" hidden="1"/>
    </xf>
    <xf numFmtId="2" fontId="8" fillId="4" borderId="4" xfId="4" applyNumberFormat="1" applyFont="1" applyFill="1" applyBorder="1" applyAlignment="1" applyProtection="1">
      <alignment vertical="center" wrapText="1"/>
      <protection locked="0" hidden="1"/>
    </xf>
    <xf numFmtId="4" fontId="8" fillId="4" borderId="4" xfId="4" applyNumberFormat="1" applyFont="1" applyFill="1" applyBorder="1" applyAlignment="1" applyProtection="1">
      <alignment vertical="center"/>
      <protection hidden="1"/>
    </xf>
    <xf numFmtId="2" fontId="8" fillId="5" borderId="4" xfId="4" applyNumberFormat="1" applyFont="1" applyFill="1" applyBorder="1" applyAlignment="1" applyProtection="1">
      <alignment vertical="center" wrapText="1"/>
      <protection locked="0" hidden="1"/>
    </xf>
    <xf numFmtId="0" fontId="8" fillId="3" borderId="4" xfId="1" applyFont="1" applyFill="1" applyBorder="1" applyAlignment="1" applyProtection="1">
      <alignment vertical="center"/>
      <protection locked="0"/>
    </xf>
    <xf numFmtId="2" fontId="8" fillId="3" borderId="4" xfId="1" applyNumberFormat="1" applyFont="1" applyFill="1" applyBorder="1" applyAlignment="1" applyProtection="1">
      <alignment vertical="center"/>
      <protection locked="0"/>
    </xf>
    <xf numFmtId="0" fontId="8" fillId="4" borderId="4" xfId="1" applyFont="1" applyFill="1" applyBorder="1" applyAlignment="1" applyProtection="1">
      <alignment vertical="center"/>
      <protection locked="0"/>
    </xf>
    <xf numFmtId="2" fontId="8" fillId="4" borderId="4" xfId="1" applyNumberFormat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2" fontId="4" fillId="0" borderId="0" xfId="1" applyNumberFormat="1" applyFont="1" applyFill="1" applyBorder="1" applyAlignment="1" applyProtection="1">
      <alignment vertical="center"/>
      <protection locked="0"/>
    </xf>
    <xf numFmtId="4" fontId="4" fillId="0" borderId="0" xfId="1" applyNumberFormat="1" applyFont="1" applyFill="1" applyBorder="1" applyAlignment="1" applyProtection="1">
      <alignment vertical="center"/>
    </xf>
    <xf numFmtId="4" fontId="10" fillId="0" borderId="0" xfId="1" applyNumberFormat="1" applyFont="1" applyFill="1" applyBorder="1" applyAlignment="1" applyProtection="1">
      <alignment vertical="center"/>
    </xf>
    <xf numFmtId="0" fontId="4" fillId="3" borderId="0" xfId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0" fontId="4" fillId="4" borderId="0" xfId="1" applyFont="1" applyFill="1" applyAlignment="1" applyProtection="1">
      <alignment vertical="center"/>
      <protection locked="0"/>
    </xf>
    <xf numFmtId="2" fontId="4" fillId="4" borderId="0" xfId="1" applyNumberFormat="1" applyFont="1" applyFill="1" applyAlignment="1" applyProtection="1">
      <alignment vertical="center"/>
      <protection locked="0"/>
    </xf>
    <xf numFmtId="0" fontId="4" fillId="4" borderId="0" xfId="1" applyFont="1" applyFill="1" applyAlignment="1" applyProtection="1">
      <alignment vertical="center"/>
    </xf>
    <xf numFmtId="4" fontId="4" fillId="0" borderId="0" xfId="1" applyNumberFormat="1" applyFont="1" applyFill="1" applyBorder="1" applyAlignment="1" applyProtection="1">
      <alignment vertical="center"/>
      <protection locked="0"/>
    </xf>
    <xf numFmtId="3" fontId="10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29" fillId="0" borderId="0" xfId="1" applyNumberFormat="1" applyFont="1" applyFill="1" applyBorder="1" applyAlignment="1" applyProtection="1">
      <alignment horizontal="right" vertical="center" wrapText="1"/>
      <protection locked="0"/>
    </xf>
    <xf numFmtId="2" fontId="10" fillId="0" borderId="0" xfId="1" applyNumberFormat="1" applyFont="1" applyFill="1" applyBorder="1" applyAlignment="1" applyProtection="1">
      <alignment horizontal="right" vertical="center" wrapText="1"/>
    </xf>
    <xf numFmtId="9" fontId="10" fillId="0" borderId="0" xfId="6" applyNumberFormat="1" applyFont="1" applyFill="1" applyBorder="1" applyAlignment="1" applyProtection="1">
      <alignment horizontal="center" vertical="center"/>
    </xf>
    <xf numFmtId="4" fontId="10" fillId="0" borderId="0" xfId="6" applyNumberFormat="1" applyFont="1" applyFill="1" applyBorder="1" applyAlignment="1" applyProtection="1">
      <alignment horizontal="right" vertical="center"/>
    </xf>
    <xf numFmtId="3" fontId="14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29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</xf>
    <xf numFmtId="4" fontId="10" fillId="0" borderId="0" xfId="1" applyNumberFormat="1" applyFont="1" applyFill="1" applyBorder="1" applyAlignment="1" applyProtection="1">
      <alignment horizontal="right" vertical="center"/>
    </xf>
    <xf numFmtId="3" fontId="14" fillId="0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10" fontId="14" fillId="0" borderId="0" xfId="7" applyNumberFormat="1" applyFont="1" applyFill="1" applyBorder="1" applyAlignment="1" applyProtection="1">
      <alignment horizontal="center" vertical="center"/>
    </xf>
    <xf numFmtId="4" fontId="16" fillId="10" borderId="4" xfId="3" applyNumberFormat="1" applyFont="1" applyFill="1" applyBorder="1" applyAlignment="1" applyProtection="1">
      <alignment vertical="center" wrapText="1"/>
      <protection locked="0" hidden="1"/>
    </xf>
    <xf numFmtId="0" fontId="8" fillId="0" borderId="1" xfId="4" quotePrefix="1" applyFont="1" applyFill="1" applyBorder="1" applyAlignment="1" applyProtection="1">
      <alignment vertical="center" wrapText="1"/>
      <protection locked="0" hidden="1"/>
    </xf>
    <xf numFmtId="2" fontId="8" fillId="0" borderId="1" xfId="4" applyNumberFormat="1" applyFont="1" applyFill="1" applyBorder="1" applyAlignment="1" applyProtection="1">
      <alignment vertical="center" wrapText="1"/>
      <protection locked="0" hidden="1"/>
    </xf>
    <xf numFmtId="4" fontId="30" fillId="8" borderId="25" xfId="4" applyNumberFormat="1" applyFont="1" applyFill="1" applyBorder="1" applyAlignment="1" applyProtection="1">
      <alignment vertical="center" wrapText="1"/>
      <protection locked="0" hidden="1"/>
    </xf>
    <xf numFmtId="0" fontId="4" fillId="0" borderId="0" xfId="1" applyFont="1" applyFill="1" applyAlignment="1" applyProtection="1">
      <alignment vertical="center"/>
    </xf>
    <xf numFmtId="4" fontId="15" fillId="0" borderId="4" xfId="3" applyNumberFormat="1" applyFont="1" applyFill="1" applyBorder="1" applyAlignment="1" applyProtection="1">
      <alignment vertical="center" wrapText="1"/>
      <protection locked="0" hidden="1"/>
    </xf>
    <xf numFmtId="0" fontId="4" fillId="0" borderId="0" xfId="1" applyFont="1" applyFill="1" applyBorder="1" applyAlignment="1" applyProtection="1">
      <alignment vertical="center"/>
    </xf>
    <xf numFmtId="3" fontId="4" fillId="0" borderId="4" xfId="1" applyNumberFormat="1" applyFont="1" applyFill="1" applyBorder="1" applyAlignment="1" applyProtection="1">
      <alignment vertical="center"/>
    </xf>
    <xf numFmtId="2" fontId="4" fillId="0" borderId="0" xfId="1" applyNumberFormat="1" applyFont="1" applyFill="1" applyAlignment="1" applyProtection="1">
      <alignment vertical="center"/>
      <protection locked="0"/>
    </xf>
    <xf numFmtId="4" fontId="4" fillId="0" borderId="4" xfId="1" applyNumberFormat="1" applyFont="1" applyFill="1" applyBorder="1" applyAlignment="1" applyProtection="1">
      <alignment vertical="center"/>
    </xf>
    <xf numFmtId="0" fontId="4" fillId="0" borderId="0" xfId="1" applyFont="1" applyFill="1" applyAlignment="1" applyProtection="1">
      <alignment vertical="center"/>
      <protection locked="0"/>
    </xf>
    <xf numFmtId="4" fontId="15" fillId="0" borderId="4" xfId="1" applyNumberFormat="1" applyFont="1" applyFill="1" applyBorder="1" applyAlignment="1" applyProtection="1">
      <alignment vertical="center"/>
    </xf>
    <xf numFmtId="4" fontId="31" fillId="0" borderId="0" xfId="1" applyNumberFormat="1" applyFont="1" applyFill="1" applyAlignment="1" applyProtection="1">
      <alignment horizontal="center" vertical="center"/>
      <protection locked="0"/>
    </xf>
    <xf numFmtId="0" fontId="8" fillId="3" borderId="1" xfId="2" applyFont="1" applyFill="1" applyBorder="1" applyAlignment="1" applyProtection="1">
      <alignment horizontal="center" vertical="center" wrapText="1"/>
    </xf>
    <xf numFmtId="0" fontId="8" fillId="5" borderId="3" xfId="3" applyFont="1" applyFill="1" applyBorder="1" applyAlignment="1" applyProtection="1">
      <alignment vertical="center" wrapText="1"/>
      <protection hidden="1"/>
    </xf>
    <xf numFmtId="0" fontId="8" fillId="5" borderId="3" xfId="3" applyFont="1" applyFill="1" applyBorder="1" applyAlignment="1" applyProtection="1">
      <alignment horizontal="center" vertical="center" wrapText="1"/>
      <protection hidden="1"/>
    </xf>
    <xf numFmtId="0" fontId="8" fillId="5" borderId="3" xfId="2" applyFont="1" applyFill="1" applyBorder="1" applyAlignment="1" applyProtection="1">
      <alignment horizontal="center" vertical="center" wrapText="1"/>
      <protection hidden="1"/>
    </xf>
    <xf numFmtId="0" fontId="8" fillId="5" borderId="3" xfId="2" applyFont="1" applyFill="1" applyBorder="1" applyAlignment="1" applyProtection="1">
      <alignment horizontal="center" vertical="center" wrapText="1"/>
    </xf>
    <xf numFmtId="0" fontId="8" fillId="5" borderId="4" xfId="3" applyFont="1" applyFill="1" applyBorder="1" applyAlignment="1" applyProtection="1">
      <alignment vertical="center" wrapText="1"/>
      <protection hidden="1"/>
    </xf>
    <xf numFmtId="0" fontId="8" fillId="5" borderId="4" xfId="3" applyFont="1" applyFill="1" applyBorder="1" applyAlignment="1" applyProtection="1">
      <alignment horizontal="center" vertical="center" wrapText="1"/>
      <protection hidden="1"/>
    </xf>
    <xf numFmtId="0" fontId="8" fillId="5" borderId="4" xfId="2" applyFont="1" applyFill="1" applyBorder="1" applyAlignment="1" applyProtection="1">
      <alignment horizontal="center" vertical="center" wrapText="1"/>
      <protection hidden="1"/>
    </xf>
    <xf numFmtId="0" fontId="8" fillId="5" borderId="4" xfId="2" applyFont="1" applyFill="1" applyBorder="1" applyAlignment="1" applyProtection="1">
      <alignment horizontal="center" vertical="center" wrapText="1"/>
    </xf>
    <xf numFmtId="0" fontId="30" fillId="11" borderId="4" xfId="8" applyNumberFormat="1" applyFont="1" applyFill="1" applyBorder="1" applyAlignment="1" applyProtection="1">
      <alignment vertical="center" wrapText="1"/>
      <protection hidden="1"/>
    </xf>
    <xf numFmtId="0" fontId="30" fillId="11" borderId="4" xfId="8" applyNumberFormat="1" applyFont="1" applyFill="1" applyBorder="1" applyAlignment="1" applyProtection="1">
      <alignment horizontal="center" vertical="center" wrapText="1"/>
      <protection hidden="1"/>
    </xf>
    <xf numFmtId="0" fontId="30" fillId="11" borderId="4" xfId="8" applyNumberFormat="1" applyFont="1" applyFill="1" applyBorder="1" applyAlignment="1" applyProtection="1">
      <alignment horizontal="center" vertical="center" wrapText="1"/>
    </xf>
    <xf numFmtId="4" fontId="14" fillId="0" borderId="0" xfId="6" applyNumberFormat="1" applyFont="1" applyFill="1" applyBorder="1" applyAlignment="1" applyProtection="1">
      <alignment horizontal="center" vertical="center" wrapText="1"/>
    </xf>
    <xf numFmtId="0" fontId="17" fillId="13" borderId="4" xfId="1" applyFont="1" applyFill="1" applyBorder="1" applyAlignment="1" applyProtection="1">
      <alignment horizontal="center" vertical="center"/>
    </xf>
    <xf numFmtId="9" fontId="28" fillId="13" borderId="4" xfId="0" applyNumberFormat="1" applyFont="1" applyFill="1" applyBorder="1" applyAlignment="1" applyProtection="1">
      <alignment horizontal="center"/>
    </xf>
    <xf numFmtId="0" fontId="18" fillId="13" borderId="4" xfId="6" applyFont="1" applyFill="1" applyBorder="1" applyAlignment="1" applyProtection="1">
      <alignment horizontal="center" vertical="center" wrapText="1"/>
    </xf>
    <xf numFmtId="0" fontId="28" fillId="13" borderId="4" xfId="0" applyFont="1" applyFill="1" applyBorder="1" applyAlignment="1" applyProtection="1">
      <alignment horizontal="center"/>
    </xf>
    <xf numFmtId="0" fontId="5" fillId="2" borderId="1" xfId="4" applyFont="1" applyFill="1" applyBorder="1" applyAlignment="1" applyProtection="1">
      <alignment horizontal="center" vertical="center"/>
      <protection hidden="1"/>
    </xf>
    <xf numFmtId="0" fontId="8" fillId="3" borderId="1" xfId="3" applyFont="1" applyFill="1" applyBorder="1" applyAlignment="1" applyProtection="1">
      <alignment horizontal="center" vertical="center"/>
      <protection hidden="1"/>
    </xf>
    <xf numFmtId="0" fontId="8" fillId="3" borderId="1" xfId="4" applyFont="1" applyFill="1" applyBorder="1" applyAlignment="1" applyProtection="1">
      <alignment horizontal="center" vertical="center"/>
      <protection hidden="1"/>
    </xf>
    <xf numFmtId="0" fontId="8" fillId="5" borderId="3" xfId="3" applyFont="1" applyFill="1" applyBorder="1" applyAlignment="1" applyProtection="1">
      <alignment horizontal="center" vertical="center"/>
      <protection hidden="1"/>
    </xf>
    <xf numFmtId="0" fontId="8" fillId="5" borderId="4" xfId="3" applyFont="1" applyFill="1" applyBorder="1" applyAlignment="1" applyProtection="1">
      <alignment horizontal="center" vertical="center"/>
      <protection hidden="1"/>
    </xf>
    <xf numFmtId="0" fontId="30" fillId="11" borderId="4" xfId="8" applyNumberFormat="1" applyFont="1" applyFill="1" applyBorder="1" applyAlignment="1" applyProtection="1">
      <alignment horizontal="center" vertical="center"/>
      <protection hidden="1"/>
    </xf>
    <xf numFmtId="0" fontId="9" fillId="3" borderId="1" xfId="3" applyFont="1" applyFill="1" applyBorder="1" applyAlignment="1" applyProtection="1">
      <alignment horizontal="center" vertical="center"/>
      <protection hidden="1"/>
    </xf>
    <xf numFmtId="0" fontId="8" fillId="3" borderId="7" xfId="4" applyFont="1" applyFill="1" applyBorder="1" applyAlignment="1" applyProtection="1">
      <alignment horizontal="center" vertical="center" wrapText="1"/>
      <protection hidden="1"/>
    </xf>
    <xf numFmtId="0" fontId="8" fillId="3" borderId="8" xfId="4" applyFont="1" applyFill="1" applyBorder="1" applyAlignment="1" applyProtection="1">
      <alignment vertical="center" wrapText="1"/>
      <protection locked="0" hidden="1"/>
    </xf>
    <xf numFmtId="4" fontId="4" fillId="14" borderId="4" xfId="1" applyNumberFormat="1" applyFont="1" applyFill="1" applyBorder="1" applyAlignment="1" applyProtection="1">
      <alignment vertical="center"/>
    </xf>
    <xf numFmtId="4" fontId="14" fillId="15" borderId="4" xfId="6" applyNumberFormat="1" applyFont="1" applyFill="1" applyBorder="1" applyAlignment="1" applyProtection="1">
      <alignment horizontal="center" vertical="center" wrapText="1"/>
    </xf>
    <xf numFmtId="0" fontId="10" fillId="12" borderId="0" xfId="1" applyFont="1" applyFill="1" applyBorder="1" applyAlignment="1" applyProtection="1">
      <alignment horizontal="center" vertical="center"/>
      <protection locked="0"/>
    </xf>
    <xf numFmtId="4" fontId="14" fillId="12" borderId="4" xfId="6" applyNumberFormat="1" applyFont="1" applyFill="1" applyBorder="1" applyAlignment="1" applyProtection="1">
      <alignment horizontal="center" vertical="center" wrapText="1"/>
      <protection locked="0"/>
    </xf>
    <xf numFmtId="4" fontId="10" fillId="12" borderId="4" xfId="1" applyNumberFormat="1" applyFont="1" applyFill="1" applyBorder="1" applyAlignment="1" applyProtection="1">
      <alignment horizontal="right" vertical="center" wrapText="1"/>
      <protection locked="0"/>
    </xf>
    <xf numFmtId="0" fontId="17" fillId="16" borderId="4" xfId="1" applyFont="1" applyFill="1" applyBorder="1" applyAlignment="1" applyProtection="1">
      <alignment horizontal="center" vertical="center"/>
    </xf>
    <xf numFmtId="0" fontId="17" fillId="16" borderId="4" xfId="1" applyFont="1" applyFill="1" applyBorder="1" applyAlignment="1" applyProtection="1">
      <alignment vertical="center"/>
    </xf>
    <xf numFmtId="10" fontId="19" fillId="15" borderId="0" xfId="7" applyNumberFormat="1" applyFont="1" applyFill="1" applyAlignment="1" applyProtection="1">
      <alignment horizontal="center" vertical="center"/>
    </xf>
    <xf numFmtId="0" fontId="20" fillId="0" borderId="0" xfId="1" applyFont="1" applyFill="1" applyAlignment="1" applyProtection="1">
      <alignment vertical="center"/>
      <protection locked="0"/>
    </xf>
    <xf numFmtId="2" fontId="20" fillId="0" borderId="0" xfId="1" applyNumberFormat="1" applyFont="1" applyFill="1" applyAlignment="1" applyProtection="1">
      <alignment vertical="center"/>
      <protection locked="0"/>
    </xf>
    <xf numFmtId="0" fontId="20" fillId="0" borderId="0" xfId="1" applyFont="1" applyFill="1" applyAlignment="1" applyProtection="1">
      <alignment vertical="center"/>
    </xf>
    <xf numFmtId="0" fontId="4" fillId="3" borderId="0" xfId="1" applyFont="1" applyFill="1" applyAlignment="1" applyProtection="1">
      <alignment vertical="center" wrapText="1"/>
    </xf>
    <xf numFmtId="0" fontId="4" fillId="3" borderId="4" xfId="1" applyFont="1" applyFill="1" applyBorder="1" applyAlignment="1" applyProtection="1">
      <alignment vertical="center" wrapText="1"/>
    </xf>
    <xf numFmtId="0" fontId="4" fillId="5" borderId="4" xfId="1" applyFont="1" applyFill="1" applyBorder="1" applyAlignment="1" applyProtection="1">
      <alignment vertical="center"/>
    </xf>
    <xf numFmtId="0" fontId="20" fillId="0" borderId="0" xfId="1" applyFont="1" applyFill="1" applyAlignment="1" applyProtection="1">
      <alignment horizontal="center" vertical="center"/>
    </xf>
    <xf numFmtId="2" fontId="4" fillId="3" borderId="0" xfId="1" applyNumberFormat="1" applyFont="1" applyFill="1" applyAlignment="1" applyProtection="1">
      <alignment vertical="center"/>
    </xf>
    <xf numFmtId="0" fontId="22" fillId="2" borderId="1" xfId="4" applyFont="1" applyFill="1" applyBorder="1" applyAlignment="1" applyProtection="1">
      <alignment horizontal="center" vertical="center" wrapText="1"/>
      <protection hidden="1"/>
    </xf>
    <xf numFmtId="0" fontId="21" fillId="2" borderId="4" xfId="4" applyFont="1" applyFill="1" applyBorder="1" applyAlignment="1" applyProtection="1">
      <alignment horizontal="center" vertical="center" wrapText="1"/>
      <protection hidden="1"/>
    </xf>
    <xf numFmtId="0" fontId="21" fillId="3" borderId="1" xfId="3" applyFont="1" applyFill="1" applyBorder="1" applyAlignment="1" applyProtection="1">
      <alignment horizontal="center" vertical="center"/>
      <protection hidden="1"/>
    </xf>
    <xf numFmtId="0" fontId="4" fillId="3" borderId="1" xfId="3" applyFont="1" applyFill="1" applyBorder="1" applyAlignment="1" applyProtection="1">
      <alignment horizontal="center" vertical="center" wrapText="1"/>
      <protection hidden="1"/>
    </xf>
    <xf numFmtId="3" fontId="20" fillId="0" borderId="9" xfId="1" applyNumberFormat="1" applyFont="1" applyFill="1" applyBorder="1" applyAlignment="1" applyProtection="1">
      <alignment horizontal="right" vertical="center" wrapText="1"/>
    </xf>
    <xf numFmtId="4" fontId="4" fillId="3" borderId="2" xfId="4" applyNumberFormat="1" applyFont="1" applyFill="1" applyBorder="1" applyAlignment="1" applyProtection="1">
      <alignment vertical="center"/>
      <protection hidden="1"/>
    </xf>
    <xf numFmtId="9" fontId="4" fillId="3" borderId="2" xfId="2" applyNumberFormat="1" applyFont="1" applyFill="1" applyBorder="1" applyAlignment="1" applyProtection="1">
      <alignment horizontal="center" vertical="center" wrapText="1"/>
      <protection locked="0" hidden="1"/>
    </xf>
    <xf numFmtId="4" fontId="4" fillId="3" borderId="1" xfId="4" applyNumberFormat="1" applyFont="1" applyFill="1" applyBorder="1" applyAlignment="1" applyProtection="1">
      <alignment vertical="center"/>
      <protection hidden="1"/>
    </xf>
    <xf numFmtId="4" fontId="4" fillId="3" borderId="4" xfId="4" applyNumberFormat="1" applyFont="1" applyFill="1" applyBorder="1" applyAlignment="1" applyProtection="1">
      <alignment vertical="center"/>
      <protection hidden="1"/>
    </xf>
    <xf numFmtId="0" fontId="4" fillId="0" borderId="0" xfId="1" applyFont="1" applyFill="1" applyAlignment="1" applyProtection="1">
      <alignment vertical="center" wrapText="1"/>
    </xf>
    <xf numFmtId="2" fontId="4" fillId="0" borderId="0" xfId="1" applyNumberFormat="1" applyFont="1" applyFill="1" applyAlignment="1" applyProtection="1">
      <alignment vertical="center"/>
    </xf>
    <xf numFmtId="3" fontId="20" fillId="0" borderId="0" xfId="1" applyNumberFormat="1" applyFont="1" applyFill="1" applyBorder="1" applyAlignment="1" applyProtection="1">
      <alignment horizontal="right" vertical="center" wrapText="1"/>
    </xf>
    <xf numFmtId="2" fontId="4" fillId="0" borderId="4" xfId="1" applyNumberFormat="1" applyFont="1" applyFill="1" applyBorder="1" applyAlignment="1" applyProtection="1">
      <alignment vertical="center" wrapText="1"/>
    </xf>
    <xf numFmtId="3" fontId="23" fillId="0" borderId="0" xfId="1" applyNumberFormat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/>
    </xf>
    <xf numFmtId="3" fontId="30" fillId="8" borderId="25" xfId="4" applyNumberFormat="1" applyFont="1" applyFill="1" applyBorder="1" applyAlignment="1" applyProtection="1">
      <alignment horizontal="center" vertical="center" wrapText="1"/>
      <protection locked="0" hidden="1"/>
    </xf>
    <xf numFmtId="0" fontId="4" fillId="12" borderId="0" xfId="1" applyFont="1" applyFill="1" applyAlignment="1" applyProtection="1">
      <alignment vertical="center"/>
      <protection locked="0"/>
    </xf>
    <xf numFmtId="2" fontId="4" fillId="12" borderId="0" xfId="1" applyNumberFormat="1" applyFont="1" applyFill="1" applyAlignment="1" applyProtection="1">
      <alignment vertical="center"/>
      <protection locked="0"/>
    </xf>
    <xf numFmtId="0" fontId="4" fillId="12" borderId="0" xfId="1" applyFont="1" applyFill="1" applyAlignment="1" applyProtection="1">
      <alignment vertical="center"/>
    </xf>
    <xf numFmtId="4" fontId="4" fillId="12" borderId="0" xfId="1" applyNumberFormat="1" applyFont="1" applyFill="1" applyBorder="1" applyAlignment="1" applyProtection="1">
      <alignment vertical="center"/>
    </xf>
    <xf numFmtId="0" fontId="4" fillId="12" borderId="0" xfId="1" applyFont="1" applyFill="1" applyBorder="1" applyAlignment="1" applyProtection="1">
      <alignment vertical="center"/>
      <protection locked="0"/>
    </xf>
    <xf numFmtId="2" fontId="4" fillId="12" borderId="0" xfId="1" applyNumberFormat="1" applyFont="1" applyFill="1" applyBorder="1" applyAlignment="1" applyProtection="1">
      <alignment vertical="center"/>
      <protection locked="0"/>
    </xf>
    <xf numFmtId="0" fontId="4" fillId="12" borderId="0" xfId="1" applyFont="1" applyFill="1" applyBorder="1" applyAlignment="1" applyProtection="1">
      <alignment vertical="center"/>
    </xf>
    <xf numFmtId="10" fontId="19" fillId="12" borderId="0" xfId="7" applyNumberFormat="1" applyFont="1" applyFill="1" applyBorder="1" applyAlignment="1" applyProtection="1">
      <alignment horizontal="center" vertical="center"/>
    </xf>
    <xf numFmtId="0" fontId="20" fillId="12" borderId="0" xfId="1" applyFont="1" applyFill="1" applyBorder="1" applyAlignment="1" applyProtection="1">
      <alignment vertical="center"/>
      <protection locked="0"/>
    </xf>
    <xf numFmtId="2" fontId="20" fillId="12" borderId="0" xfId="1" applyNumberFormat="1" applyFont="1" applyFill="1" applyBorder="1" applyAlignment="1" applyProtection="1">
      <alignment vertical="center"/>
      <protection locked="0"/>
    </xf>
    <xf numFmtId="0" fontId="20" fillId="12" borderId="0" xfId="1" applyFont="1" applyFill="1" applyBorder="1" applyAlignment="1" applyProtection="1">
      <alignment vertical="center"/>
    </xf>
    <xf numFmtId="0" fontId="24" fillId="19" borderId="10" xfId="0" applyFont="1" applyFill="1" applyBorder="1" applyAlignment="1" applyProtection="1">
      <alignment horizontal="center" vertical="center"/>
    </xf>
    <xf numFmtId="10" fontId="33" fillId="19" borderId="10" xfId="0" applyNumberFormat="1" applyFont="1" applyFill="1" applyBorder="1" applyAlignment="1" applyProtection="1">
      <alignment horizontal="center" vertical="center" wrapText="1"/>
      <protection hidden="1"/>
    </xf>
    <xf numFmtId="0" fontId="34" fillId="19" borderId="11" xfId="0" applyFont="1" applyFill="1" applyBorder="1" applyAlignment="1" applyProtection="1">
      <alignment horizontal="center" vertical="center" wrapText="1"/>
      <protection hidden="1"/>
    </xf>
    <xf numFmtId="4" fontId="30" fillId="8" borderId="4" xfId="3" applyNumberFormat="1" applyFont="1" applyFill="1" applyBorder="1" applyAlignment="1" applyProtection="1"/>
    <xf numFmtId="2" fontId="8" fillId="3" borderId="4" xfId="1" applyNumberFormat="1" applyFont="1" applyFill="1" applyBorder="1" applyAlignment="1" applyProtection="1">
      <alignment horizontal="right" wrapText="1"/>
    </xf>
    <xf numFmtId="9" fontId="10" fillId="3" borderId="4" xfId="6" applyNumberFormat="1" applyFont="1" applyFill="1" applyBorder="1" applyAlignment="1" applyProtection="1">
      <alignment horizontal="center"/>
    </xf>
    <xf numFmtId="0" fontId="10" fillId="3" borderId="4" xfId="6" applyNumberFormat="1" applyFont="1" applyFill="1" applyBorder="1" applyAlignment="1" applyProtection="1">
      <alignment horizontal="right"/>
    </xf>
    <xf numFmtId="4" fontId="30" fillId="8" borderId="12" xfId="3" applyNumberFormat="1" applyFont="1" applyFill="1" applyBorder="1" applyAlignment="1" applyProtection="1"/>
    <xf numFmtId="4" fontId="30" fillId="8" borderId="26" xfId="4" applyNumberFormat="1" applyFont="1" applyFill="1" applyBorder="1" applyAlignment="1" applyProtection="1">
      <alignment vertical="center" wrapText="1"/>
      <protection locked="0" hidden="1"/>
    </xf>
    <xf numFmtId="3" fontId="4" fillId="12" borderId="0" xfId="1" applyNumberFormat="1" applyFont="1" applyFill="1" applyBorder="1" applyAlignment="1" applyProtection="1">
      <alignment vertical="center"/>
    </xf>
    <xf numFmtId="0" fontId="35" fillId="8" borderId="0" xfId="3" applyFont="1" applyFill="1" applyAlignment="1" applyProtection="1">
      <alignment horizontal="center" vertical="center"/>
      <protection locked="0"/>
    </xf>
    <xf numFmtId="165" fontId="35" fillId="8" borderId="0" xfId="3" applyNumberFormat="1" applyFont="1" applyFill="1" applyAlignment="1" applyProtection="1">
      <alignment horizontal="center" vertical="center"/>
      <protection locked="0"/>
    </xf>
    <xf numFmtId="165" fontId="35" fillId="8" borderId="0" xfId="3" applyNumberFormat="1" applyFont="1" applyFill="1" applyAlignment="1" applyProtection="1">
      <alignment vertical="center"/>
    </xf>
    <xf numFmtId="0" fontId="35" fillId="8" borderId="0" xfId="3" applyFont="1" applyFill="1" applyAlignment="1" applyProtection="1">
      <alignment horizontal="center" vertical="center"/>
    </xf>
    <xf numFmtId="165" fontId="35" fillId="8" borderId="0" xfId="3" applyNumberFormat="1" applyFont="1" applyFill="1" applyAlignment="1" applyProtection="1">
      <alignment horizontal="right" vertical="center"/>
      <protection locked="0"/>
    </xf>
    <xf numFmtId="165" fontId="35" fillId="8" borderId="4" xfId="3" applyNumberFormat="1" applyFont="1" applyFill="1" applyBorder="1" applyAlignment="1" applyProtection="1">
      <alignment vertical="center"/>
    </xf>
    <xf numFmtId="0" fontId="35" fillId="8" borderId="0" xfId="3" applyFont="1" applyFill="1" applyAlignment="1" applyProtection="1">
      <alignment horizontal="right" vertical="center"/>
    </xf>
    <xf numFmtId="0" fontId="35" fillId="8" borderId="0" xfId="3" applyFont="1" applyFill="1" applyAlignment="1" applyProtection="1">
      <alignment vertical="center"/>
    </xf>
    <xf numFmtId="10" fontId="35" fillId="8" borderId="4" xfId="7" applyNumberFormat="1" applyFont="1" applyFill="1" applyBorder="1" applyAlignment="1" applyProtection="1">
      <alignment vertical="center"/>
    </xf>
    <xf numFmtId="4" fontId="35" fillId="8" borderId="0" xfId="3" applyNumberFormat="1" applyFont="1" applyFill="1" applyAlignment="1" applyProtection="1">
      <alignment horizontal="center" vertical="center"/>
    </xf>
    <xf numFmtId="0" fontId="24" fillId="19" borderId="13" xfId="0" applyFont="1" applyFill="1" applyBorder="1" applyAlignment="1" applyProtection="1">
      <alignment horizontal="center" vertical="center" wrapText="1"/>
    </xf>
    <xf numFmtId="0" fontId="24" fillId="19" borderId="10" xfId="0" applyFont="1" applyFill="1" applyBorder="1" applyAlignment="1" applyProtection="1">
      <alignment horizontal="center" vertical="center" wrapText="1"/>
    </xf>
    <xf numFmtId="0" fontId="35" fillId="8" borderId="4" xfId="3" applyFont="1" applyFill="1" applyBorder="1" applyAlignment="1" applyProtection="1">
      <alignment vertical="center"/>
    </xf>
    <xf numFmtId="0" fontId="4" fillId="0" borderId="0" xfId="1" applyFont="1" applyFill="1" applyAlignment="1" applyProtection="1">
      <alignment horizontal="right" vertical="center"/>
    </xf>
    <xf numFmtId="165" fontId="35" fillId="8" borderId="0" xfId="3" applyNumberFormat="1" applyFont="1" applyFill="1" applyBorder="1" applyAlignment="1" applyProtection="1">
      <alignment vertical="center"/>
    </xf>
    <xf numFmtId="0" fontId="35" fillId="8" borderId="0" xfId="3" applyFont="1" applyFill="1" applyBorder="1" applyAlignment="1" applyProtection="1">
      <alignment vertical="center"/>
    </xf>
    <xf numFmtId="10" fontId="35" fillId="8" borderId="0" xfId="7" applyNumberFormat="1" applyFont="1" applyFill="1" applyBorder="1" applyAlignment="1" applyProtection="1">
      <alignment vertical="center"/>
    </xf>
    <xf numFmtId="4" fontId="8" fillId="5" borderId="3" xfId="4" applyNumberFormat="1" applyFont="1" applyFill="1" applyBorder="1" applyAlignment="1" applyProtection="1">
      <alignment vertical="center"/>
      <protection hidden="1"/>
    </xf>
    <xf numFmtId="0" fontId="23" fillId="19" borderId="1" xfId="1" applyFont="1" applyFill="1" applyBorder="1" applyAlignment="1" applyProtection="1">
      <alignment horizontal="center" vertical="center" wrapText="1"/>
    </xf>
    <xf numFmtId="4" fontId="8" fillId="5" borderId="7" xfId="4" applyNumberFormat="1" applyFont="1" applyFill="1" applyBorder="1" applyAlignment="1" applyProtection="1">
      <alignment vertical="center"/>
      <protection hidden="1"/>
    </xf>
    <xf numFmtId="0" fontId="8" fillId="3" borderId="14" xfId="4" applyFont="1" applyFill="1" applyBorder="1" applyAlignment="1" applyProtection="1">
      <alignment vertical="center" wrapText="1"/>
      <protection locked="0" hidden="1"/>
    </xf>
    <xf numFmtId="49" fontId="8" fillId="3" borderId="12" xfId="3" applyNumberFormat="1" applyFont="1" applyFill="1" applyBorder="1" applyAlignment="1" applyProtection="1">
      <alignment vertical="center" wrapText="1"/>
      <protection locked="0" hidden="1"/>
    </xf>
    <xf numFmtId="0" fontId="8" fillId="3" borderId="12" xfId="1" applyFont="1" applyFill="1" applyBorder="1" applyAlignment="1" applyProtection="1">
      <alignment vertical="center"/>
      <protection locked="0"/>
    </xf>
    <xf numFmtId="49" fontId="8" fillId="3" borderId="3" xfId="3" applyNumberFormat="1" applyFont="1" applyFill="1" applyBorder="1" applyAlignment="1" applyProtection="1">
      <alignment vertical="center" wrapText="1"/>
      <protection locked="0" hidden="1"/>
    </xf>
    <xf numFmtId="3" fontId="30" fillId="8" borderId="26" xfId="4" applyNumberFormat="1" applyFont="1" applyFill="1" applyBorder="1" applyAlignment="1" applyProtection="1">
      <alignment horizontal="center" vertical="center" wrapText="1"/>
      <protection locked="0" hidden="1"/>
    </xf>
    <xf numFmtId="4" fontId="4" fillId="3" borderId="15" xfId="4" applyNumberFormat="1" applyFont="1" applyFill="1" applyBorder="1" applyAlignment="1" applyProtection="1">
      <alignment vertical="center"/>
      <protection hidden="1"/>
    </xf>
    <xf numFmtId="4" fontId="8" fillId="5" borderId="2" xfId="4" applyNumberFormat="1" applyFont="1" applyFill="1" applyBorder="1" applyAlignment="1" applyProtection="1">
      <alignment vertical="center"/>
      <protection hidden="1"/>
    </xf>
    <xf numFmtId="0" fontId="8" fillId="3" borderId="2" xfId="4" applyFont="1" applyFill="1" applyBorder="1" applyAlignment="1" applyProtection="1">
      <alignment vertical="center" wrapText="1"/>
      <protection locked="0" hidden="1"/>
    </xf>
    <xf numFmtId="3" fontId="30" fillId="8" borderId="27" xfId="4" applyNumberFormat="1" applyFont="1" applyFill="1" applyBorder="1" applyAlignment="1" applyProtection="1">
      <alignment horizontal="center" vertical="center" wrapText="1"/>
      <protection locked="0" hidden="1"/>
    </xf>
    <xf numFmtId="4" fontId="30" fillId="8" borderId="27" xfId="4" applyNumberFormat="1" applyFont="1" applyFill="1" applyBorder="1" applyAlignment="1" applyProtection="1">
      <alignment vertical="center" wrapText="1"/>
      <protection locked="0" hidden="1"/>
    </xf>
    <xf numFmtId="9" fontId="8" fillId="3" borderId="2" xfId="2" applyNumberFormat="1" applyFont="1" applyFill="1" applyBorder="1" applyAlignment="1" applyProtection="1">
      <alignment horizontal="center" vertical="center" wrapText="1"/>
      <protection locked="0" hidden="1"/>
    </xf>
    <xf numFmtId="4" fontId="8" fillId="5" borderId="4" xfId="4" applyNumberFormat="1" applyFont="1" applyFill="1" applyBorder="1" applyAlignment="1" applyProtection="1">
      <alignment vertical="center"/>
      <protection hidden="1"/>
    </xf>
    <xf numFmtId="3" fontId="30" fillId="8" borderId="4" xfId="4" applyNumberFormat="1" applyFont="1" applyFill="1" applyBorder="1" applyAlignment="1" applyProtection="1">
      <alignment horizontal="center" vertical="center" wrapText="1"/>
      <protection locked="0" hidden="1"/>
    </xf>
    <xf numFmtId="4" fontId="30" fillId="8" borderId="4" xfId="4" applyNumberFormat="1" applyFont="1" applyFill="1" applyBorder="1" applyAlignment="1" applyProtection="1">
      <alignment vertical="center" wrapText="1"/>
      <protection locked="0" hidden="1"/>
    </xf>
    <xf numFmtId="0" fontId="25" fillId="0" borderId="0" xfId="1" applyFont="1" applyFill="1" applyAlignment="1" applyProtection="1">
      <alignment horizontal="right" vertical="center"/>
    </xf>
    <xf numFmtId="4" fontId="26" fillId="0" borderId="16" xfId="1" applyNumberFormat="1" applyFont="1" applyFill="1" applyBorder="1" applyAlignment="1" applyProtection="1">
      <alignment vertical="center"/>
    </xf>
    <xf numFmtId="4" fontId="26" fillId="0" borderId="17" xfId="1" applyNumberFormat="1" applyFont="1" applyFill="1" applyBorder="1" applyAlignment="1" applyProtection="1">
      <alignment vertical="center"/>
    </xf>
    <xf numFmtId="4" fontId="26" fillId="0" borderId="18" xfId="1" applyNumberFormat="1" applyFont="1" applyFill="1" applyBorder="1" applyAlignment="1" applyProtection="1">
      <alignment vertical="center"/>
    </xf>
    <xf numFmtId="0" fontId="27" fillId="0" borderId="0" xfId="1" applyFont="1" applyFill="1" applyAlignment="1" applyProtection="1">
      <alignment horizontal="right" vertical="center"/>
    </xf>
    <xf numFmtId="4" fontId="25" fillId="0" borderId="4" xfId="1" applyNumberFormat="1" applyFont="1" applyFill="1" applyBorder="1" applyAlignment="1" applyProtection="1">
      <alignment vertical="center"/>
    </xf>
    <xf numFmtId="49" fontId="8" fillId="4" borderId="3" xfId="3" applyNumberFormat="1" applyFont="1" applyFill="1" applyBorder="1" applyAlignment="1" applyProtection="1">
      <alignment vertical="center" wrapText="1"/>
      <protection locked="0" hidden="1"/>
    </xf>
    <xf numFmtId="0" fontId="30" fillId="8" borderId="26" xfId="4" applyFont="1" applyFill="1" applyBorder="1" applyAlignment="1" applyProtection="1">
      <alignment horizontal="center" vertical="center" wrapText="1"/>
      <protection locked="0" hidden="1"/>
    </xf>
    <xf numFmtId="0" fontId="8" fillId="4" borderId="2" xfId="4" applyFont="1" applyFill="1" applyBorder="1" applyAlignment="1" applyProtection="1">
      <alignment vertical="center" wrapText="1"/>
      <protection locked="0" hidden="1"/>
    </xf>
    <xf numFmtId="2" fontId="8" fillId="4" borderId="2" xfId="4" applyNumberFormat="1" applyFont="1" applyFill="1" applyBorder="1" applyAlignment="1" applyProtection="1">
      <alignment vertical="center" wrapText="1"/>
      <protection locked="0" hidden="1"/>
    </xf>
    <xf numFmtId="4" fontId="8" fillId="4" borderId="2" xfId="4" applyNumberFormat="1" applyFont="1" applyFill="1" applyBorder="1" applyAlignment="1" applyProtection="1">
      <alignment vertical="center"/>
      <protection hidden="1"/>
    </xf>
    <xf numFmtId="9" fontId="8" fillId="4" borderId="2" xfId="2" applyNumberFormat="1" applyFont="1" applyFill="1" applyBorder="1" applyAlignment="1" applyProtection="1">
      <alignment horizontal="center" vertical="center" wrapText="1"/>
      <protection locked="0" hidden="1"/>
    </xf>
    <xf numFmtId="0" fontId="30" fillId="8" borderId="27" xfId="4" applyFont="1" applyFill="1" applyBorder="1" applyAlignment="1" applyProtection="1">
      <alignment horizontal="center" vertical="center" wrapText="1"/>
      <protection locked="0" hidden="1"/>
    </xf>
    <xf numFmtId="0" fontId="30" fillId="8" borderId="4" xfId="4" applyFont="1" applyFill="1" applyBorder="1" applyAlignment="1" applyProtection="1">
      <alignment horizontal="center" vertical="center" wrapText="1"/>
      <protection locked="0" hidden="1"/>
    </xf>
    <xf numFmtId="165" fontId="36" fillId="8" borderId="0" xfId="3" applyNumberFormat="1" applyFont="1" applyFill="1" applyAlignment="1" applyProtection="1">
      <alignment vertical="center"/>
    </xf>
    <xf numFmtId="1" fontId="10" fillId="3" borderId="4" xfId="6" applyNumberFormat="1" applyFont="1" applyFill="1" applyBorder="1" applyAlignment="1" applyProtection="1">
      <alignment horizontal="center"/>
    </xf>
    <xf numFmtId="0" fontId="34" fillId="19" borderId="19" xfId="0" applyFont="1" applyFill="1" applyBorder="1" applyAlignment="1" applyProtection="1">
      <alignment horizontal="center" vertical="center" wrapText="1"/>
      <protection hidden="1"/>
    </xf>
    <xf numFmtId="0" fontId="23" fillId="19" borderId="2" xfId="1" applyFont="1" applyFill="1" applyBorder="1" applyAlignment="1" applyProtection="1">
      <alignment horizontal="center" vertical="center" wrapText="1"/>
    </xf>
    <xf numFmtId="4" fontId="8" fillId="5" borderId="12" xfId="4" applyNumberFormat="1" applyFont="1" applyFill="1" applyBorder="1" applyAlignment="1" applyProtection="1">
      <alignment vertical="center"/>
      <protection hidden="1"/>
    </xf>
    <xf numFmtId="4" fontId="8" fillId="5" borderId="20" xfId="4" applyNumberFormat="1" applyFont="1" applyFill="1" applyBorder="1" applyAlignment="1" applyProtection="1">
      <alignment vertical="center"/>
      <protection hidden="1"/>
    </xf>
    <xf numFmtId="4" fontId="8" fillId="5" borderId="21" xfId="4" applyNumberFormat="1" applyFont="1" applyFill="1" applyBorder="1" applyAlignment="1" applyProtection="1">
      <alignment vertical="center"/>
      <protection hidden="1"/>
    </xf>
    <xf numFmtId="0" fontId="21" fillId="2" borderId="22" xfId="4" applyFont="1" applyFill="1" applyBorder="1" applyAlignment="1" applyProtection="1">
      <alignment horizontal="center" vertical="center" wrapText="1"/>
      <protection hidden="1"/>
    </xf>
    <xf numFmtId="3" fontId="30" fillId="8" borderId="28" xfId="4" applyNumberFormat="1" applyFont="1" applyFill="1" applyBorder="1" applyAlignment="1" applyProtection="1">
      <alignment horizontal="center" vertical="center" wrapText="1"/>
      <protection locked="0" hidden="1"/>
    </xf>
    <xf numFmtId="3" fontId="30" fillId="8" borderId="29" xfId="4" applyNumberFormat="1" applyFont="1" applyFill="1" applyBorder="1" applyAlignment="1" applyProtection="1">
      <alignment horizontal="center" vertical="center" wrapText="1"/>
      <protection locked="0" hidden="1"/>
    </xf>
    <xf numFmtId="3" fontId="30" fillId="8" borderId="12" xfId="4" applyNumberFormat="1" applyFont="1" applyFill="1" applyBorder="1" applyAlignment="1" applyProtection="1">
      <alignment horizontal="center" vertical="center" wrapText="1"/>
      <protection locked="0" hidden="1"/>
    </xf>
    <xf numFmtId="3" fontId="30" fillId="8" borderId="30" xfId="4" applyNumberFormat="1" applyFont="1" applyFill="1" applyBorder="1" applyAlignment="1" applyProtection="1">
      <alignment horizontal="center" vertical="center" wrapText="1"/>
      <protection locked="0" hidden="1"/>
    </xf>
    <xf numFmtId="0" fontId="4" fillId="5" borderId="4" xfId="1" applyFont="1" applyFill="1" applyBorder="1" applyAlignment="1" applyProtection="1">
      <alignment vertical="center" wrapText="1"/>
    </xf>
    <xf numFmtId="166" fontId="4" fillId="5" borderId="2" xfId="4" applyNumberFormat="1" applyFont="1" applyFill="1" applyBorder="1" applyAlignment="1" applyProtection="1">
      <alignment vertical="center" wrapText="1"/>
      <protection locked="0" hidden="1"/>
    </xf>
    <xf numFmtId="166" fontId="4" fillId="5" borderId="1" xfId="4" applyNumberFormat="1" applyFont="1" applyFill="1" applyBorder="1" applyAlignment="1" applyProtection="1">
      <alignment vertical="center" wrapText="1"/>
      <protection locked="0" hidden="1"/>
    </xf>
    <xf numFmtId="4" fontId="4" fillId="0" borderId="2" xfId="4" applyNumberFormat="1" applyFont="1" applyFill="1" applyBorder="1" applyAlignment="1" applyProtection="1">
      <alignment vertical="center"/>
      <protection locked="0" hidden="1"/>
    </xf>
    <xf numFmtId="4" fontId="4" fillId="3" borderId="2" xfId="4" applyNumberFormat="1" applyFont="1" applyFill="1" applyBorder="1" applyAlignment="1" applyProtection="1">
      <alignment vertical="center"/>
      <protection locked="0" hidden="1"/>
    </xf>
    <xf numFmtId="4" fontId="4" fillId="3" borderId="1" xfId="4" applyNumberFormat="1" applyFont="1" applyFill="1" applyBorder="1" applyAlignment="1" applyProtection="1">
      <alignment vertical="center"/>
      <protection locked="0" hidden="1"/>
    </xf>
    <xf numFmtId="4" fontId="4" fillId="0" borderId="1" xfId="4" applyNumberFormat="1" applyFont="1" applyFill="1" applyBorder="1" applyAlignment="1" applyProtection="1">
      <alignment vertical="center"/>
      <protection locked="0" hidden="1"/>
    </xf>
    <xf numFmtId="1" fontId="4" fillId="3" borderId="2" xfId="4" applyNumberFormat="1" applyFont="1" applyFill="1" applyBorder="1" applyAlignment="1" applyProtection="1">
      <alignment vertical="center"/>
      <protection hidden="1"/>
    </xf>
    <xf numFmtId="0" fontId="21" fillId="3" borderId="1" xfId="3" applyFont="1" applyFill="1" applyBorder="1" applyAlignment="1" applyProtection="1">
      <alignment horizontal="center" vertical="center" wrapText="1"/>
      <protection hidden="1"/>
    </xf>
    <xf numFmtId="0" fontId="21" fillId="18" borderId="1" xfId="3" applyFont="1" applyFill="1" applyBorder="1" applyAlignment="1" applyProtection="1">
      <alignment horizontal="center" vertical="center"/>
      <protection hidden="1"/>
    </xf>
    <xf numFmtId="0" fontId="21" fillId="18" borderId="1" xfId="3" applyFont="1" applyFill="1" applyBorder="1" applyAlignment="1" applyProtection="1">
      <alignment horizontal="center" vertical="center" wrapText="1"/>
      <protection hidden="1"/>
    </xf>
    <xf numFmtId="0" fontId="4" fillId="18" borderId="1" xfId="3" applyFont="1" applyFill="1" applyBorder="1" applyAlignment="1" applyProtection="1">
      <alignment horizontal="center" vertical="center" wrapText="1"/>
      <protection hidden="1"/>
    </xf>
    <xf numFmtId="3" fontId="20" fillId="19" borderId="9" xfId="1" applyNumberFormat="1" applyFont="1" applyFill="1" applyBorder="1" applyAlignment="1" applyProtection="1">
      <alignment horizontal="right" vertical="center" wrapText="1"/>
    </xf>
    <xf numFmtId="166" fontId="4" fillId="18" borderId="1" xfId="4" applyNumberFormat="1" applyFont="1" applyFill="1" applyBorder="1" applyAlignment="1" applyProtection="1">
      <alignment vertical="center" wrapText="1"/>
      <protection locked="0" hidden="1"/>
    </xf>
    <xf numFmtId="4" fontId="4" fillId="18" borderId="1" xfId="4" applyNumberFormat="1" applyFont="1" applyFill="1" applyBorder="1" applyAlignment="1" applyProtection="1">
      <alignment vertical="center"/>
      <protection hidden="1"/>
    </xf>
    <xf numFmtId="4" fontId="4" fillId="18" borderId="2" xfId="4" applyNumberFormat="1" applyFont="1" applyFill="1" applyBorder="1" applyAlignment="1" applyProtection="1">
      <alignment vertical="center"/>
      <protection hidden="1"/>
    </xf>
    <xf numFmtId="4" fontId="4" fillId="18" borderId="2" xfId="4" applyNumberFormat="1" applyFont="1" applyFill="1" applyBorder="1" applyAlignment="1" applyProtection="1">
      <alignment vertical="center"/>
      <protection locked="0" hidden="1"/>
    </xf>
    <xf numFmtId="1" fontId="4" fillId="18" borderId="2" xfId="4" applyNumberFormat="1" applyFont="1" applyFill="1" applyBorder="1" applyAlignment="1" applyProtection="1">
      <alignment vertical="center"/>
      <protection hidden="1"/>
    </xf>
    <xf numFmtId="4" fontId="4" fillId="19" borderId="1" xfId="4" applyNumberFormat="1" applyFont="1" applyFill="1" applyBorder="1" applyAlignment="1" applyProtection="1">
      <alignment vertical="center"/>
      <protection locked="0" hidden="1"/>
    </xf>
    <xf numFmtId="4" fontId="4" fillId="19" borderId="2" xfId="4" applyNumberFormat="1" applyFont="1" applyFill="1" applyBorder="1" applyAlignment="1" applyProtection="1">
      <alignment vertical="center"/>
      <protection locked="0" hidden="1"/>
    </xf>
    <xf numFmtId="0" fontId="4" fillId="18" borderId="0" xfId="1" applyFont="1" applyFill="1" applyAlignment="1" applyProtection="1">
      <alignment vertical="center"/>
    </xf>
    <xf numFmtId="0" fontId="4" fillId="19" borderId="0" xfId="1" applyFont="1" applyFill="1" applyAlignment="1" applyProtection="1">
      <alignment vertical="center"/>
    </xf>
    <xf numFmtId="0" fontId="4" fillId="19" borderId="0" xfId="1" applyFont="1" applyFill="1" applyAlignment="1" applyProtection="1">
      <alignment vertical="center" wrapText="1"/>
    </xf>
    <xf numFmtId="3" fontId="23" fillId="19" borderId="0" xfId="1" applyNumberFormat="1" applyFont="1" applyFill="1" applyBorder="1" applyAlignment="1" applyProtection="1">
      <alignment horizontal="right" vertical="center" wrapText="1"/>
    </xf>
    <xf numFmtId="2" fontId="4" fillId="19" borderId="0" xfId="1" applyNumberFormat="1" applyFont="1" applyFill="1" applyAlignment="1" applyProtection="1">
      <alignment vertical="center"/>
    </xf>
    <xf numFmtId="0" fontId="4" fillId="19" borderId="0" xfId="1" applyFont="1" applyFill="1" applyBorder="1" applyAlignment="1" applyProtection="1">
      <alignment vertical="center"/>
    </xf>
    <xf numFmtId="0" fontId="21" fillId="0" borderId="1" xfId="3" applyFont="1" applyFill="1" applyBorder="1" applyAlignment="1" applyProtection="1">
      <alignment horizontal="center" vertical="center"/>
      <protection hidden="1"/>
    </xf>
    <xf numFmtId="0" fontId="21" fillId="0" borderId="1" xfId="3" applyFont="1" applyFill="1" applyBorder="1" applyAlignment="1" applyProtection="1">
      <alignment horizontal="center" vertical="center" wrapText="1"/>
      <protection hidden="1"/>
    </xf>
    <xf numFmtId="0" fontId="4" fillId="0" borderId="1" xfId="3" applyFont="1" applyFill="1" applyBorder="1" applyAlignment="1" applyProtection="1">
      <alignment horizontal="center" vertical="center" wrapText="1"/>
      <protection hidden="1"/>
    </xf>
    <xf numFmtId="166" fontId="4" fillId="0" borderId="1" xfId="4" applyNumberFormat="1" applyFont="1" applyFill="1" applyBorder="1" applyAlignment="1" applyProtection="1">
      <alignment vertical="center" wrapText="1"/>
      <protection locked="0" hidden="1"/>
    </xf>
    <xf numFmtId="4" fontId="4" fillId="0" borderId="1" xfId="4" applyNumberFormat="1" applyFont="1" applyFill="1" applyBorder="1" applyAlignment="1" applyProtection="1">
      <alignment vertical="center"/>
      <protection hidden="1"/>
    </xf>
    <xf numFmtId="4" fontId="4" fillId="0" borderId="2" xfId="4" applyNumberFormat="1" applyFont="1" applyFill="1" applyBorder="1" applyAlignment="1" applyProtection="1">
      <alignment vertical="center"/>
      <protection hidden="1"/>
    </xf>
    <xf numFmtId="1" fontId="4" fillId="0" borderId="2" xfId="4" applyNumberFormat="1" applyFont="1" applyFill="1" applyBorder="1" applyAlignment="1" applyProtection="1">
      <alignment vertical="center"/>
      <protection hidden="1"/>
    </xf>
    <xf numFmtId="9" fontId="4" fillId="3" borderId="2" xfId="4" applyNumberFormat="1" applyFont="1" applyFill="1" applyBorder="1" applyAlignment="1" applyProtection="1">
      <alignment vertical="center"/>
      <protection locked="0" hidden="1"/>
    </xf>
    <xf numFmtId="9" fontId="4" fillId="18" borderId="2" xfId="2" applyNumberFormat="1" applyFont="1" applyFill="1" applyBorder="1" applyAlignment="1" applyProtection="1">
      <alignment horizontal="center" vertical="center" wrapText="1"/>
      <protection locked="0" hidden="1"/>
    </xf>
    <xf numFmtId="9" fontId="4" fillId="0" borderId="2" xfId="2" applyNumberFormat="1" applyFont="1" applyFill="1" applyBorder="1" applyAlignment="1" applyProtection="1">
      <alignment horizontal="center" vertical="center" wrapText="1"/>
      <protection locked="0" hidden="1"/>
    </xf>
    <xf numFmtId="166" fontId="4" fillId="19" borderId="1" xfId="4" applyNumberFormat="1" applyFont="1" applyFill="1" applyBorder="1" applyAlignment="1" applyProtection="1">
      <alignment vertical="center" wrapText="1"/>
      <protection locked="0" hidden="1"/>
    </xf>
    <xf numFmtId="4" fontId="4" fillId="19" borderId="1" xfId="4" applyNumberFormat="1" applyFont="1" applyFill="1" applyBorder="1" applyAlignment="1" applyProtection="1">
      <alignment vertical="center"/>
      <protection hidden="1"/>
    </xf>
    <xf numFmtId="9" fontId="4" fillId="19" borderId="2" xfId="2" applyNumberFormat="1" applyFont="1" applyFill="1" applyBorder="1" applyAlignment="1" applyProtection="1">
      <alignment horizontal="center" vertical="center" wrapText="1"/>
      <protection locked="0" hidden="1"/>
    </xf>
    <xf numFmtId="4" fontId="4" fillId="19" borderId="2" xfId="4" applyNumberFormat="1" applyFont="1" applyFill="1" applyBorder="1" applyAlignment="1" applyProtection="1">
      <alignment vertical="center"/>
      <protection hidden="1"/>
    </xf>
    <xf numFmtId="1" fontId="4" fillId="19" borderId="2" xfId="4" applyNumberFormat="1" applyFont="1" applyFill="1" applyBorder="1" applyAlignment="1" applyProtection="1">
      <alignment vertical="center"/>
      <protection hidden="1"/>
    </xf>
    <xf numFmtId="4" fontId="4" fillId="18" borderId="1" xfId="4" applyNumberFormat="1" applyFont="1" applyFill="1" applyBorder="1" applyAlignment="1" applyProtection="1">
      <alignment vertical="center"/>
      <protection locked="0" hidden="1"/>
    </xf>
    <xf numFmtId="0" fontId="21" fillId="5" borderId="0" xfId="1" applyFont="1" applyFill="1" applyBorder="1" applyAlignment="1" applyProtection="1">
      <alignment horizontal="center" vertical="center"/>
    </xf>
    <xf numFmtId="0" fontId="7" fillId="17" borderId="4" xfId="1" applyFont="1" applyFill="1" applyBorder="1" applyAlignment="1" applyProtection="1">
      <alignment horizontal="center" vertical="center"/>
      <protection locked="0"/>
    </xf>
    <xf numFmtId="0" fontId="10" fillId="21" borderId="4" xfId="1" applyFont="1" applyFill="1" applyBorder="1" applyAlignment="1" applyProtection="1">
      <alignment horizontal="center" vertical="center"/>
      <protection locked="0"/>
    </xf>
    <xf numFmtId="0" fontId="7" fillId="20" borderId="4" xfId="1" applyFont="1" applyFill="1" applyBorder="1" applyAlignment="1" applyProtection="1">
      <alignment horizontal="center" vertical="center"/>
      <protection locked="0"/>
    </xf>
    <xf numFmtId="0" fontId="7" fillId="22" borderId="21" xfId="1" applyFont="1" applyFill="1" applyBorder="1" applyAlignment="1" applyProtection="1">
      <alignment horizontal="center" vertical="center"/>
      <protection locked="0"/>
    </xf>
    <xf numFmtId="0" fontId="7" fillId="22" borderId="24" xfId="1" applyFont="1" applyFill="1" applyBorder="1" applyAlignment="1" applyProtection="1">
      <alignment horizontal="center" vertical="center"/>
      <protection locked="0"/>
    </xf>
    <xf numFmtId="0" fontId="7" fillId="22" borderId="23" xfId="1" applyFont="1" applyFill="1" applyBorder="1" applyAlignment="1" applyProtection="1">
      <alignment horizontal="center" vertical="center"/>
      <protection locked="0"/>
    </xf>
    <xf numFmtId="0" fontId="0" fillId="0" borderId="0" xfId="0" applyAlignment="1"/>
  </cellXfs>
  <cellStyles count="9">
    <cellStyle name="Excel Built-in Normal" xfId="1"/>
    <cellStyle name="Excel Built-in Normal 1" xfId="2"/>
    <cellStyle name="Excel Built-in Normal 2" xfId="3"/>
    <cellStyle name="Excel Built-in Normal 3" xfId="4"/>
    <cellStyle name="Excel Built-in Percent 1" xfId="5"/>
    <cellStyle name="Normalny" xfId="0" builtinId="0"/>
    <cellStyle name="Normalny 2" xfId="6"/>
    <cellStyle name="Procentowy" xfId="7" builtinId="5"/>
    <cellStyle name="TableStyleLight1" xf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62626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RZ%20ASORTYMENTOWY-WYNIK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warcie"/>
      <sheetName val="braki"/>
      <sheetName val="Otwarcie bez brak"/>
      <sheetName val="Otwarcie bez brak +5%"/>
      <sheetName val="Otwarcie bez brak +5%+oszczed"/>
      <sheetName val="Otwarcie bez brak +5%+oszcz-EKS"/>
      <sheetName val="WYNIKI"/>
    </sheetNames>
    <sheetDataSet>
      <sheetData sheetId="0">
        <row r="28">
          <cell r="CT28">
            <v>0</v>
          </cell>
        </row>
        <row r="29">
          <cell r="CT29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1030"/>
  <sheetViews>
    <sheetView tabSelected="1" view="pageBreakPreview" zoomScaleNormal="80" zoomScaleSheetLayoutView="100" workbookViewId="0">
      <pane ySplit="3" topLeftCell="A621" activePane="bottomLeft" state="frozen"/>
      <selection pane="bottomLeft" activeCell="N624" sqref="N624"/>
    </sheetView>
  </sheetViews>
  <sheetFormatPr defaultColWidth="10.140625" defaultRowHeight="11.25"/>
  <cols>
    <col min="1" max="2" width="5.140625" style="62" customWidth="1"/>
    <col min="3" max="3" width="6.7109375" style="62" customWidth="1"/>
    <col min="4" max="4" width="18.140625" style="62" customWidth="1"/>
    <col min="5" max="5" width="16" style="62" customWidth="1"/>
    <col min="6" max="6" width="13.85546875" style="62" customWidth="1"/>
    <col min="7" max="7" width="7.7109375" style="62" customWidth="1"/>
    <col min="8" max="8" width="10.28515625" style="165" customWidth="1"/>
    <col min="9" max="9" width="11.140625" style="62" customWidth="1"/>
    <col min="10" max="10" width="9" style="62" customWidth="1"/>
    <col min="11" max="11" width="10.28515625" style="62" customWidth="1"/>
    <col min="12" max="12" width="9.28515625" style="62" customWidth="1"/>
    <col min="13" max="13" width="8" style="168" bestFit="1" customWidth="1"/>
    <col min="14" max="14" width="9" style="169" customWidth="1"/>
    <col min="15" max="15" width="8.5703125" style="62" customWidth="1"/>
    <col min="16" max="16" width="5.85546875" style="62" customWidth="1"/>
    <col min="17" max="17" width="9.140625" style="62" customWidth="1"/>
    <col min="18" max="18" width="9.85546875" style="62" customWidth="1"/>
    <col min="19" max="19" width="11.140625" style="62" customWidth="1"/>
    <col min="20" max="20" width="10.5703125" style="62" customWidth="1"/>
    <col min="21" max="21" width="6.5703125" style="62" customWidth="1"/>
    <col min="22" max="22" width="11.140625" style="62" customWidth="1"/>
    <col min="23" max="23" width="5.28515625" style="62" customWidth="1"/>
    <col min="24" max="24" width="8.7109375" style="62" customWidth="1"/>
    <col min="25" max="26" width="11.140625" style="62" customWidth="1"/>
    <col min="27" max="27" width="7.42578125" style="62" customWidth="1"/>
    <col min="28" max="28" width="10.28515625" style="62" customWidth="1"/>
    <col min="29" max="29" width="8.28515625" style="62" customWidth="1"/>
    <col min="30" max="30" width="5.140625" style="62" customWidth="1"/>
    <col min="31" max="16384" width="10.140625" style="62"/>
  </cols>
  <sheetData>
    <row r="2" spans="1:29"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</row>
    <row r="3" spans="1:29" ht="78.75">
      <c r="A3" s="170" t="s">
        <v>1758</v>
      </c>
      <c r="B3" s="170" t="s">
        <v>1759</v>
      </c>
      <c r="C3" s="170" t="s">
        <v>1268</v>
      </c>
      <c r="D3" s="170" t="s">
        <v>1269</v>
      </c>
      <c r="E3" s="170" t="s">
        <v>1270</v>
      </c>
      <c r="F3" s="170" t="s">
        <v>1271</v>
      </c>
      <c r="G3" s="170" t="s">
        <v>1272</v>
      </c>
      <c r="H3" s="170" t="s">
        <v>1273</v>
      </c>
      <c r="I3" s="170" t="s">
        <v>1274</v>
      </c>
      <c r="J3" s="170" t="s">
        <v>80</v>
      </c>
      <c r="K3" s="170" t="s">
        <v>1279</v>
      </c>
      <c r="L3" s="170" t="s">
        <v>1280</v>
      </c>
      <c r="M3" s="170" t="s">
        <v>1752</v>
      </c>
      <c r="N3" s="170" t="s">
        <v>1746</v>
      </c>
      <c r="O3" s="170" t="s">
        <v>1747</v>
      </c>
      <c r="P3" s="170" t="s">
        <v>10</v>
      </c>
      <c r="Q3" s="170" t="s">
        <v>1755</v>
      </c>
      <c r="R3" s="170" t="s">
        <v>1750</v>
      </c>
      <c r="S3" s="170" t="s">
        <v>1748</v>
      </c>
      <c r="T3" s="170" t="s">
        <v>1749</v>
      </c>
      <c r="U3" s="170" t="s">
        <v>1757</v>
      </c>
      <c r="V3" s="170" t="s">
        <v>1764</v>
      </c>
      <c r="W3" s="170" t="s">
        <v>10</v>
      </c>
      <c r="X3" s="170" t="s">
        <v>1756</v>
      </c>
      <c r="Y3" s="170" t="s">
        <v>1751</v>
      </c>
      <c r="Z3" s="170" t="s">
        <v>1765</v>
      </c>
      <c r="AA3" s="170" t="s">
        <v>1753</v>
      </c>
      <c r="AB3" s="170" t="s">
        <v>1754</v>
      </c>
      <c r="AC3" s="170" t="s">
        <v>14</v>
      </c>
    </row>
    <row r="4" spans="1:29">
      <c r="A4" s="172">
        <v>1</v>
      </c>
      <c r="B4" s="172">
        <v>1</v>
      </c>
      <c r="C4" s="172" t="s">
        <v>116</v>
      </c>
      <c r="D4" s="276" t="s">
        <v>117</v>
      </c>
      <c r="E4" s="276" t="s">
        <v>118</v>
      </c>
      <c r="F4" s="276" t="s">
        <v>119</v>
      </c>
      <c r="G4" s="173">
        <v>2012</v>
      </c>
      <c r="H4" s="173" t="s">
        <v>1275</v>
      </c>
      <c r="I4" s="173">
        <v>2</v>
      </c>
      <c r="J4" s="173" t="s">
        <v>1281</v>
      </c>
      <c r="K4" s="173">
        <v>0</v>
      </c>
      <c r="L4" s="173" t="s">
        <v>1282</v>
      </c>
      <c r="M4" s="174">
        <v>1</v>
      </c>
      <c r="N4" s="269"/>
      <c r="O4" s="177">
        <f>M4*N4*I4</f>
        <v>0</v>
      </c>
      <c r="P4" s="176"/>
      <c r="Q4" s="175">
        <f>O4*P4</f>
        <v>0</v>
      </c>
      <c r="R4" s="175">
        <f>S4/(M4*I4)</f>
        <v>0</v>
      </c>
      <c r="S4" s="177">
        <f>O4+Q4</f>
        <v>0</v>
      </c>
      <c r="T4" s="272"/>
      <c r="U4" s="275">
        <v>1</v>
      </c>
      <c r="V4" s="175">
        <f>T4*U4*M4</f>
        <v>0</v>
      </c>
      <c r="W4" s="301"/>
      <c r="X4" s="175">
        <f>V4*W4</f>
        <v>0</v>
      </c>
      <c r="Y4" s="175">
        <f>Z4/(M4*U4)</f>
        <v>0</v>
      </c>
      <c r="Z4" s="175">
        <f>V4+X4</f>
        <v>0</v>
      </c>
      <c r="AA4" s="274"/>
      <c r="AB4" s="271"/>
      <c r="AC4" s="272"/>
    </row>
    <row r="5" spans="1:29" ht="22.5">
      <c r="A5" s="172">
        <v>1</v>
      </c>
      <c r="B5" s="172">
        <v>2</v>
      </c>
      <c r="C5" s="172" t="s">
        <v>116</v>
      </c>
      <c r="D5" s="276" t="s">
        <v>120</v>
      </c>
      <c r="E5" s="276" t="s">
        <v>121</v>
      </c>
      <c r="F5" s="276"/>
      <c r="G5" s="173"/>
      <c r="H5" s="173" t="s">
        <v>1275</v>
      </c>
      <c r="I5" s="173">
        <v>2</v>
      </c>
      <c r="J5" s="173" t="s">
        <v>1281</v>
      </c>
      <c r="K5" s="173" t="s">
        <v>1283</v>
      </c>
      <c r="L5" s="173" t="s">
        <v>1284</v>
      </c>
      <c r="M5" s="174">
        <v>1</v>
      </c>
      <c r="N5" s="270"/>
      <c r="O5" s="177">
        <f t="shared" ref="O5:O68" si="0">M5*N5*I5</f>
        <v>0</v>
      </c>
      <c r="P5" s="176"/>
      <c r="Q5" s="177">
        <f>O5*P5</f>
        <v>0</v>
      </c>
      <c r="R5" s="175">
        <f>S5/(M5*I5)</f>
        <v>0</v>
      </c>
      <c r="S5" s="177">
        <f>O5+Q5</f>
        <v>0</v>
      </c>
      <c r="T5" s="273"/>
      <c r="U5" s="275">
        <v>1</v>
      </c>
      <c r="V5" s="175">
        <f>T5*U5*M5</f>
        <v>0</v>
      </c>
      <c r="W5" s="301"/>
      <c r="X5" s="175">
        <f t="shared" ref="X5:X68" si="1">V5*W5</f>
        <v>0</v>
      </c>
      <c r="Y5" s="175">
        <f>Z5/(M5*U5)</f>
        <v>0</v>
      </c>
      <c r="Z5" s="175">
        <f t="shared" ref="Z5:Z68" si="2">V5+X5</f>
        <v>0</v>
      </c>
      <c r="AA5" s="274"/>
      <c r="AB5" s="271"/>
      <c r="AC5" s="273"/>
    </row>
    <row r="6" spans="1:29">
      <c r="A6" s="172">
        <v>1</v>
      </c>
      <c r="B6" s="172">
        <v>3</v>
      </c>
      <c r="C6" s="172" t="s">
        <v>116</v>
      </c>
      <c r="D6" s="276" t="s">
        <v>122</v>
      </c>
      <c r="E6" s="276" t="s">
        <v>123</v>
      </c>
      <c r="F6" s="276" t="s">
        <v>124</v>
      </c>
      <c r="G6" s="173">
        <v>1999</v>
      </c>
      <c r="H6" s="173" t="s">
        <v>1275</v>
      </c>
      <c r="I6" s="173">
        <v>2</v>
      </c>
      <c r="J6" s="173" t="s">
        <v>1281</v>
      </c>
      <c r="K6" s="173" t="s">
        <v>1285</v>
      </c>
      <c r="L6" s="173" t="s">
        <v>1282</v>
      </c>
      <c r="M6" s="174">
        <v>1</v>
      </c>
      <c r="N6" s="270"/>
      <c r="O6" s="177">
        <f t="shared" si="0"/>
        <v>0</v>
      </c>
      <c r="P6" s="176"/>
      <c r="Q6" s="177">
        <f>O6*P6</f>
        <v>0</v>
      </c>
      <c r="R6" s="175">
        <f>S6/(M6*I6)</f>
        <v>0</v>
      </c>
      <c r="S6" s="177">
        <f>O6+Q6</f>
        <v>0</v>
      </c>
      <c r="T6" s="273"/>
      <c r="U6" s="275">
        <v>1</v>
      </c>
      <c r="V6" s="175">
        <f>T6*U6*M6</f>
        <v>0</v>
      </c>
      <c r="W6" s="301"/>
      <c r="X6" s="175">
        <f t="shared" si="1"/>
        <v>0</v>
      </c>
      <c r="Y6" s="175">
        <f>Z6/(M6*U6)</f>
        <v>0</v>
      </c>
      <c r="Z6" s="175">
        <f t="shared" si="2"/>
        <v>0</v>
      </c>
      <c r="AA6" s="274"/>
      <c r="AB6" s="271"/>
      <c r="AC6" s="273"/>
    </row>
    <row r="7" spans="1:29">
      <c r="A7" s="172">
        <v>1</v>
      </c>
      <c r="B7" s="172">
        <v>4</v>
      </c>
      <c r="C7" s="172" t="s">
        <v>116</v>
      </c>
      <c r="D7" s="276" t="s">
        <v>125</v>
      </c>
      <c r="E7" s="276" t="s">
        <v>126</v>
      </c>
      <c r="F7" s="276" t="s">
        <v>127</v>
      </c>
      <c r="G7" s="173"/>
      <c r="H7" s="173" t="s">
        <v>1275</v>
      </c>
      <c r="I7" s="173">
        <v>2</v>
      </c>
      <c r="J7" s="173" t="s">
        <v>1281</v>
      </c>
      <c r="K7" s="173" t="s">
        <v>1286</v>
      </c>
      <c r="L7" s="173" t="s">
        <v>1287</v>
      </c>
      <c r="M7" s="174">
        <v>1</v>
      </c>
      <c r="N7" s="270"/>
      <c r="O7" s="177">
        <f t="shared" si="0"/>
        <v>0</v>
      </c>
      <c r="P7" s="176"/>
      <c r="Q7" s="177">
        <f>O7*P7</f>
        <v>0</v>
      </c>
      <c r="R7" s="175">
        <f>S7/(M7*I7)</f>
        <v>0</v>
      </c>
      <c r="S7" s="177">
        <f>O7+Q7</f>
        <v>0</v>
      </c>
      <c r="T7" s="272"/>
      <c r="U7" s="275">
        <v>1</v>
      </c>
      <c r="V7" s="175">
        <f>T7*U7*M7</f>
        <v>0</v>
      </c>
      <c r="W7" s="301"/>
      <c r="X7" s="175">
        <f t="shared" si="1"/>
        <v>0</v>
      </c>
      <c r="Y7" s="175">
        <f>Z7/(M7*U7)</f>
        <v>0</v>
      </c>
      <c r="Z7" s="175">
        <f t="shared" si="2"/>
        <v>0</v>
      </c>
      <c r="AA7" s="274"/>
      <c r="AB7" s="271"/>
      <c r="AC7" s="272"/>
    </row>
    <row r="8" spans="1:29">
      <c r="A8" s="172">
        <v>1</v>
      </c>
      <c r="B8" s="172">
        <v>5</v>
      </c>
      <c r="C8" s="172" t="s">
        <v>116</v>
      </c>
      <c r="D8" s="276" t="s">
        <v>128</v>
      </c>
      <c r="E8" s="276" t="s">
        <v>129</v>
      </c>
      <c r="F8" s="276" t="s">
        <v>130</v>
      </c>
      <c r="G8" s="173">
        <v>1999</v>
      </c>
      <c r="H8" s="173" t="s">
        <v>1275</v>
      </c>
      <c r="I8" s="173">
        <v>2</v>
      </c>
      <c r="J8" s="173" t="s">
        <v>1281</v>
      </c>
      <c r="K8" s="173" t="s">
        <v>1288</v>
      </c>
      <c r="L8" s="173" t="s">
        <v>1282</v>
      </c>
      <c r="M8" s="174">
        <v>1</v>
      </c>
      <c r="N8" s="270"/>
      <c r="O8" s="177">
        <f t="shared" si="0"/>
        <v>0</v>
      </c>
      <c r="P8" s="176"/>
      <c r="Q8" s="177">
        <f>O8*P8</f>
        <v>0</v>
      </c>
      <c r="R8" s="175">
        <f>S8/(M8*I8)</f>
        <v>0</v>
      </c>
      <c r="S8" s="177">
        <f>O8+Q8</f>
        <v>0</v>
      </c>
      <c r="T8" s="272"/>
      <c r="U8" s="275">
        <v>1</v>
      </c>
      <c r="V8" s="175">
        <f>T8*U8*M8</f>
        <v>0</v>
      </c>
      <c r="W8" s="301"/>
      <c r="X8" s="175">
        <f t="shared" si="1"/>
        <v>0</v>
      </c>
      <c r="Y8" s="175">
        <f>Z8/(M8*U8)</f>
        <v>0</v>
      </c>
      <c r="Z8" s="175">
        <f t="shared" si="2"/>
        <v>0</v>
      </c>
      <c r="AA8" s="274"/>
      <c r="AB8" s="271"/>
      <c r="AC8" s="272"/>
    </row>
    <row r="9" spans="1:29" s="288" customFormat="1">
      <c r="A9" s="277">
        <v>1</v>
      </c>
      <c r="B9" s="277">
        <v>0</v>
      </c>
      <c r="C9" s="277">
        <v>0</v>
      </c>
      <c r="D9" s="278">
        <v>0</v>
      </c>
      <c r="E9" s="278">
        <v>0</v>
      </c>
      <c r="F9" s="278">
        <v>0</v>
      </c>
      <c r="G9" s="279">
        <v>0</v>
      </c>
      <c r="H9" s="279">
        <v>0</v>
      </c>
      <c r="I9" s="279">
        <v>0</v>
      </c>
      <c r="J9" s="279">
        <v>0</v>
      </c>
      <c r="K9" s="279">
        <v>0</v>
      </c>
      <c r="L9" s="279">
        <v>0</v>
      </c>
      <c r="M9" s="280">
        <v>0</v>
      </c>
      <c r="N9" s="281"/>
      <c r="O9" s="282">
        <f>SUM(O4:O8)</f>
        <v>0</v>
      </c>
      <c r="P9" s="302"/>
      <c r="Q9" s="282">
        <f t="shared" ref="Q9:Z9" si="3">SUM(Q4:Q8)</f>
        <v>0</v>
      </c>
      <c r="R9" s="282"/>
      <c r="S9" s="282">
        <f t="shared" si="3"/>
        <v>0</v>
      </c>
      <c r="T9" s="309"/>
      <c r="U9" s="282">
        <f t="shared" si="3"/>
        <v>5</v>
      </c>
      <c r="V9" s="282">
        <f t="shared" si="3"/>
        <v>0</v>
      </c>
      <c r="W9" s="301"/>
      <c r="X9" s="282">
        <f t="shared" si="3"/>
        <v>0</v>
      </c>
      <c r="Y9" s="282"/>
      <c r="Z9" s="282">
        <f t="shared" si="3"/>
        <v>0</v>
      </c>
      <c r="AA9" s="286"/>
      <c r="AB9" s="287"/>
      <c r="AC9" s="284"/>
    </row>
    <row r="10" spans="1:29">
      <c r="A10" s="172">
        <v>2</v>
      </c>
      <c r="B10" s="172">
        <v>1</v>
      </c>
      <c r="C10" s="172" t="s">
        <v>116</v>
      </c>
      <c r="D10" s="276" t="s">
        <v>131</v>
      </c>
      <c r="E10" s="276" t="s">
        <v>132</v>
      </c>
      <c r="F10" s="276" t="s">
        <v>133</v>
      </c>
      <c r="G10" s="173">
        <v>1999</v>
      </c>
      <c r="H10" s="173" t="s">
        <v>1275</v>
      </c>
      <c r="I10" s="173">
        <v>2</v>
      </c>
      <c r="J10" s="173" t="s">
        <v>1289</v>
      </c>
      <c r="K10" s="173">
        <v>0</v>
      </c>
      <c r="L10" s="173" t="s">
        <v>1290</v>
      </c>
      <c r="M10" s="174">
        <v>2</v>
      </c>
      <c r="N10" s="270"/>
      <c r="O10" s="177">
        <f t="shared" si="0"/>
        <v>0</v>
      </c>
      <c r="P10" s="176"/>
      <c r="Q10" s="177">
        <f t="shared" ref="Q10:Q40" si="4">O10*P10</f>
        <v>0</v>
      </c>
      <c r="R10" s="175">
        <f t="shared" ref="R10:R40" si="5">S10/(M10*I10)</f>
        <v>0</v>
      </c>
      <c r="S10" s="177">
        <f t="shared" ref="S10:S40" si="6">O10+Q10</f>
        <v>0</v>
      </c>
      <c r="T10" s="272"/>
      <c r="U10" s="275">
        <v>1</v>
      </c>
      <c r="V10" s="175">
        <f t="shared" ref="V10:V40" si="7">T10*U10*M10</f>
        <v>0</v>
      </c>
      <c r="W10" s="301"/>
      <c r="X10" s="175">
        <f t="shared" si="1"/>
        <v>0</v>
      </c>
      <c r="Y10" s="175">
        <f t="shared" ref="Y10:Y40" si="8">Z10/(M10*U10)</f>
        <v>0</v>
      </c>
      <c r="Z10" s="175">
        <f t="shared" si="2"/>
        <v>0</v>
      </c>
      <c r="AA10" s="274"/>
      <c r="AB10" s="271"/>
      <c r="AC10" s="272"/>
    </row>
    <row r="11" spans="1:29" ht="123.75">
      <c r="A11" s="172">
        <v>2</v>
      </c>
      <c r="B11" s="172">
        <v>2</v>
      </c>
      <c r="C11" s="172" t="s">
        <v>116</v>
      </c>
      <c r="D11" s="276" t="s">
        <v>131</v>
      </c>
      <c r="E11" s="276" t="s">
        <v>134</v>
      </c>
      <c r="F11" s="276" t="s">
        <v>135</v>
      </c>
      <c r="G11" s="173" t="s">
        <v>136</v>
      </c>
      <c r="H11" s="173" t="s">
        <v>1275</v>
      </c>
      <c r="I11" s="173">
        <v>2</v>
      </c>
      <c r="J11" s="173" t="s">
        <v>1289</v>
      </c>
      <c r="K11" s="173">
        <v>0</v>
      </c>
      <c r="L11" s="173" t="s">
        <v>1291</v>
      </c>
      <c r="M11" s="174">
        <v>28</v>
      </c>
      <c r="N11" s="270"/>
      <c r="O11" s="177">
        <f t="shared" si="0"/>
        <v>0</v>
      </c>
      <c r="P11" s="176"/>
      <c r="Q11" s="177">
        <f t="shared" si="4"/>
        <v>0</v>
      </c>
      <c r="R11" s="175">
        <f t="shared" si="5"/>
        <v>0</v>
      </c>
      <c r="S11" s="177">
        <f t="shared" si="6"/>
        <v>0</v>
      </c>
      <c r="T11" s="272"/>
      <c r="U11" s="275">
        <v>1</v>
      </c>
      <c r="V11" s="175">
        <f t="shared" si="7"/>
        <v>0</v>
      </c>
      <c r="W11" s="301"/>
      <c r="X11" s="175">
        <f t="shared" si="1"/>
        <v>0</v>
      </c>
      <c r="Y11" s="175">
        <f t="shared" si="8"/>
        <v>0</v>
      </c>
      <c r="Z11" s="175">
        <f t="shared" si="2"/>
        <v>0</v>
      </c>
      <c r="AA11" s="274"/>
      <c r="AB11" s="271"/>
      <c r="AC11" s="272"/>
    </row>
    <row r="12" spans="1:29" ht="22.5">
      <c r="A12" s="172">
        <v>2</v>
      </c>
      <c r="B12" s="172">
        <v>3</v>
      </c>
      <c r="C12" s="172" t="s">
        <v>116</v>
      </c>
      <c r="D12" s="276" t="s">
        <v>137</v>
      </c>
      <c r="E12" s="276" t="s">
        <v>138</v>
      </c>
      <c r="F12" s="276" t="s">
        <v>139</v>
      </c>
      <c r="G12" s="173">
        <v>1999</v>
      </c>
      <c r="H12" s="173" t="s">
        <v>1275</v>
      </c>
      <c r="I12" s="173">
        <v>2</v>
      </c>
      <c r="J12" s="173" t="s">
        <v>1292</v>
      </c>
      <c r="K12" s="173" t="s">
        <v>1293</v>
      </c>
      <c r="L12" s="173" t="s">
        <v>1294</v>
      </c>
      <c r="M12" s="174">
        <v>6</v>
      </c>
      <c r="N12" s="270"/>
      <c r="O12" s="177">
        <f t="shared" si="0"/>
        <v>0</v>
      </c>
      <c r="P12" s="176"/>
      <c r="Q12" s="177">
        <f t="shared" si="4"/>
        <v>0</v>
      </c>
      <c r="R12" s="175">
        <f t="shared" si="5"/>
        <v>0</v>
      </c>
      <c r="S12" s="177">
        <f t="shared" si="6"/>
        <v>0</v>
      </c>
      <c r="T12" s="272"/>
      <c r="U12" s="275">
        <v>1</v>
      </c>
      <c r="V12" s="175">
        <f t="shared" si="7"/>
        <v>0</v>
      </c>
      <c r="W12" s="301"/>
      <c r="X12" s="175">
        <f t="shared" si="1"/>
        <v>0</v>
      </c>
      <c r="Y12" s="175">
        <f t="shared" si="8"/>
        <v>0</v>
      </c>
      <c r="Z12" s="175">
        <f t="shared" si="2"/>
        <v>0</v>
      </c>
      <c r="AA12" s="274"/>
      <c r="AB12" s="271"/>
      <c r="AC12" s="272"/>
    </row>
    <row r="13" spans="1:29" ht="22.5">
      <c r="A13" s="172">
        <v>2</v>
      </c>
      <c r="B13" s="172">
        <v>4</v>
      </c>
      <c r="C13" s="172" t="s">
        <v>116</v>
      </c>
      <c r="D13" s="276" t="s">
        <v>140</v>
      </c>
      <c r="E13" s="276" t="s">
        <v>141</v>
      </c>
      <c r="F13" s="276" t="s">
        <v>142</v>
      </c>
      <c r="G13" s="173" t="s">
        <v>143</v>
      </c>
      <c r="H13" s="173" t="s">
        <v>1275</v>
      </c>
      <c r="I13" s="173">
        <v>2</v>
      </c>
      <c r="J13" s="173" t="s">
        <v>1295</v>
      </c>
      <c r="K13" s="173">
        <v>0</v>
      </c>
      <c r="L13" s="173" t="s">
        <v>1290</v>
      </c>
      <c r="M13" s="174">
        <v>1</v>
      </c>
      <c r="N13" s="270"/>
      <c r="O13" s="177">
        <f t="shared" si="0"/>
        <v>0</v>
      </c>
      <c r="P13" s="176"/>
      <c r="Q13" s="177">
        <f t="shared" si="4"/>
        <v>0</v>
      </c>
      <c r="R13" s="175">
        <f t="shared" si="5"/>
        <v>0</v>
      </c>
      <c r="S13" s="177">
        <f t="shared" si="6"/>
        <v>0</v>
      </c>
      <c r="T13" s="272"/>
      <c r="U13" s="275">
        <v>1</v>
      </c>
      <c r="V13" s="175">
        <f t="shared" si="7"/>
        <v>0</v>
      </c>
      <c r="W13" s="301"/>
      <c r="X13" s="175">
        <f t="shared" si="1"/>
        <v>0</v>
      </c>
      <c r="Y13" s="175">
        <f t="shared" si="8"/>
        <v>0</v>
      </c>
      <c r="Z13" s="175">
        <f t="shared" si="2"/>
        <v>0</v>
      </c>
      <c r="AA13" s="274"/>
      <c r="AB13" s="271"/>
      <c r="AC13" s="272"/>
    </row>
    <row r="14" spans="1:29" ht="22.5">
      <c r="A14" s="172">
        <v>2</v>
      </c>
      <c r="B14" s="172">
        <v>5</v>
      </c>
      <c r="C14" s="172" t="s">
        <v>116</v>
      </c>
      <c r="D14" s="276" t="s">
        <v>140</v>
      </c>
      <c r="E14" s="276" t="s">
        <v>144</v>
      </c>
      <c r="F14" s="276">
        <v>55500</v>
      </c>
      <c r="G14" s="173" t="s">
        <v>143</v>
      </c>
      <c r="H14" s="173" t="s">
        <v>1275</v>
      </c>
      <c r="I14" s="173">
        <v>2</v>
      </c>
      <c r="J14" s="173" t="s">
        <v>1296</v>
      </c>
      <c r="K14" s="173">
        <v>0</v>
      </c>
      <c r="L14" s="173" t="s">
        <v>1290</v>
      </c>
      <c r="M14" s="174">
        <v>1</v>
      </c>
      <c r="N14" s="270"/>
      <c r="O14" s="177">
        <f t="shared" si="0"/>
        <v>0</v>
      </c>
      <c r="P14" s="176"/>
      <c r="Q14" s="177">
        <f t="shared" si="4"/>
        <v>0</v>
      </c>
      <c r="R14" s="175">
        <f t="shared" si="5"/>
        <v>0</v>
      </c>
      <c r="S14" s="177">
        <f t="shared" si="6"/>
        <v>0</v>
      </c>
      <c r="T14" s="272"/>
      <c r="U14" s="275">
        <v>1</v>
      </c>
      <c r="V14" s="175">
        <f t="shared" si="7"/>
        <v>0</v>
      </c>
      <c r="W14" s="301"/>
      <c r="X14" s="175">
        <f t="shared" si="1"/>
        <v>0</v>
      </c>
      <c r="Y14" s="175">
        <f t="shared" si="8"/>
        <v>0</v>
      </c>
      <c r="Z14" s="175">
        <f t="shared" si="2"/>
        <v>0</v>
      </c>
      <c r="AA14" s="274"/>
      <c r="AB14" s="271"/>
      <c r="AC14" s="272"/>
    </row>
    <row r="15" spans="1:29" ht="90">
      <c r="A15" s="172">
        <v>2</v>
      </c>
      <c r="B15" s="172">
        <v>6</v>
      </c>
      <c r="C15" s="172" t="s">
        <v>116</v>
      </c>
      <c r="D15" s="276" t="s">
        <v>145</v>
      </c>
      <c r="E15" s="276" t="s">
        <v>146</v>
      </c>
      <c r="F15" s="276" t="s">
        <v>147</v>
      </c>
      <c r="G15" s="173">
        <v>2013</v>
      </c>
      <c r="H15" s="173" t="s">
        <v>1275</v>
      </c>
      <c r="I15" s="173">
        <v>2</v>
      </c>
      <c r="J15" s="173" t="s">
        <v>1297</v>
      </c>
      <c r="K15" s="173">
        <v>0</v>
      </c>
      <c r="L15" s="173" t="s">
        <v>1298</v>
      </c>
      <c r="M15" s="174">
        <v>12</v>
      </c>
      <c r="N15" s="270"/>
      <c r="O15" s="177">
        <f t="shared" si="0"/>
        <v>0</v>
      </c>
      <c r="P15" s="176"/>
      <c r="Q15" s="177">
        <f t="shared" si="4"/>
        <v>0</v>
      </c>
      <c r="R15" s="175">
        <f t="shared" si="5"/>
        <v>0</v>
      </c>
      <c r="S15" s="177">
        <f t="shared" si="6"/>
        <v>0</v>
      </c>
      <c r="T15" s="272"/>
      <c r="U15" s="275">
        <v>1</v>
      </c>
      <c r="V15" s="175">
        <f t="shared" si="7"/>
        <v>0</v>
      </c>
      <c r="W15" s="301"/>
      <c r="X15" s="175">
        <f t="shared" si="1"/>
        <v>0</v>
      </c>
      <c r="Y15" s="175">
        <f t="shared" si="8"/>
        <v>0</v>
      </c>
      <c r="Z15" s="175">
        <f t="shared" si="2"/>
        <v>0</v>
      </c>
      <c r="AA15" s="274"/>
      <c r="AB15" s="271"/>
      <c r="AC15" s="272"/>
    </row>
    <row r="16" spans="1:29" ht="22.5">
      <c r="A16" s="172">
        <v>2</v>
      </c>
      <c r="B16" s="172">
        <v>7</v>
      </c>
      <c r="C16" s="172" t="s">
        <v>116</v>
      </c>
      <c r="D16" s="276" t="s">
        <v>140</v>
      </c>
      <c r="E16" s="276" t="s">
        <v>148</v>
      </c>
      <c r="F16" s="276" t="s">
        <v>149</v>
      </c>
      <c r="G16" s="173">
        <v>2003</v>
      </c>
      <c r="H16" s="173" t="s">
        <v>1275</v>
      </c>
      <c r="I16" s="173">
        <v>2</v>
      </c>
      <c r="J16" s="173" t="s">
        <v>1292</v>
      </c>
      <c r="K16" s="173">
        <v>0</v>
      </c>
      <c r="L16" s="173" t="s">
        <v>1299</v>
      </c>
      <c r="M16" s="174">
        <v>2</v>
      </c>
      <c r="N16" s="270"/>
      <c r="O16" s="177">
        <f t="shared" si="0"/>
        <v>0</v>
      </c>
      <c r="P16" s="176"/>
      <c r="Q16" s="177">
        <f t="shared" si="4"/>
        <v>0</v>
      </c>
      <c r="R16" s="175">
        <f t="shared" si="5"/>
        <v>0</v>
      </c>
      <c r="S16" s="177">
        <f t="shared" si="6"/>
        <v>0</v>
      </c>
      <c r="T16" s="272"/>
      <c r="U16" s="275">
        <v>1</v>
      </c>
      <c r="V16" s="175">
        <f t="shared" si="7"/>
        <v>0</v>
      </c>
      <c r="W16" s="301"/>
      <c r="X16" s="175">
        <f t="shared" si="1"/>
        <v>0</v>
      </c>
      <c r="Y16" s="175">
        <f t="shared" si="8"/>
        <v>0</v>
      </c>
      <c r="Z16" s="175">
        <f t="shared" si="2"/>
        <v>0</v>
      </c>
      <c r="AA16" s="274"/>
      <c r="AB16" s="271"/>
      <c r="AC16" s="272"/>
    </row>
    <row r="17" spans="1:29" ht="22.5">
      <c r="A17" s="172">
        <v>2</v>
      </c>
      <c r="B17" s="172">
        <v>8</v>
      </c>
      <c r="C17" s="172" t="s">
        <v>116</v>
      </c>
      <c r="D17" s="276" t="s">
        <v>150</v>
      </c>
      <c r="E17" s="276" t="s">
        <v>151</v>
      </c>
      <c r="F17" s="276" t="s">
        <v>152</v>
      </c>
      <c r="G17" s="173">
        <v>2013</v>
      </c>
      <c r="H17" s="173" t="s">
        <v>1275</v>
      </c>
      <c r="I17" s="173">
        <v>2</v>
      </c>
      <c r="J17" s="173" t="s">
        <v>1297</v>
      </c>
      <c r="K17" s="173">
        <v>0</v>
      </c>
      <c r="L17" s="173" t="s">
        <v>1298</v>
      </c>
      <c r="M17" s="174">
        <v>2</v>
      </c>
      <c r="N17" s="270"/>
      <c r="O17" s="177">
        <f t="shared" si="0"/>
        <v>0</v>
      </c>
      <c r="P17" s="176"/>
      <c r="Q17" s="177">
        <f t="shared" si="4"/>
        <v>0</v>
      </c>
      <c r="R17" s="175">
        <f t="shared" si="5"/>
        <v>0</v>
      </c>
      <c r="S17" s="177">
        <f t="shared" si="6"/>
        <v>0</v>
      </c>
      <c r="T17" s="272"/>
      <c r="U17" s="275">
        <v>1</v>
      </c>
      <c r="V17" s="175">
        <f t="shared" si="7"/>
        <v>0</v>
      </c>
      <c r="W17" s="301"/>
      <c r="X17" s="175">
        <f t="shared" si="1"/>
        <v>0</v>
      </c>
      <c r="Y17" s="175">
        <f t="shared" si="8"/>
        <v>0</v>
      </c>
      <c r="Z17" s="175">
        <f t="shared" si="2"/>
        <v>0</v>
      </c>
      <c r="AA17" s="274"/>
      <c r="AB17" s="271"/>
      <c r="AC17" s="272"/>
    </row>
    <row r="18" spans="1:29">
      <c r="A18" s="172">
        <v>2</v>
      </c>
      <c r="B18" s="172">
        <v>9</v>
      </c>
      <c r="C18" s="172" t="s">
        <v>116</v>
      </c>
      <c r="D18" s="276" t="s">
        <v>153</v>
      </c>
      <c r="E18" s="276" t="s">
        <v>154</v>
      </c>
      <c r="F18" s="276">
        <v>69221107</v>
      </c>
      <c r="G18" s="173">
        <v>2011</v>
      </c>
      <c r="H18" s="173" t="s">
        <v>1275</v>
      </c>
      <c r="I18" s="173">
        <v>2</v>
      </c>
      <c r="J18" s="173" t="s">
        <v>1300</v>
      </c>
      <c r="K18" s="173" t="s">
        <v>1301</v>
      </c>
      <c r="L18" s="173" t="s">
        <v>1302</v>
      </c>
      <c r="M18" s="174">
        <v>1</v>
      </c>
      <c r="N18" s="270"/>
      <c r="O18" s="177">
        <f t="shared" si="0"/>
        <v>0</v>
      </c>
      <c r="P18" s="176"/>
      <c r="Q18" s="177">
        <f t="shared" si="4"/>
        <v>0</v>
      </c>
      <c r="R18" s="175">
        <f t="shared" si="5"/>
        <v>0</v>
      </c>
      <c r="S18" s="177">
        <f t="shared" si="6"/>
        <v>0</v>
      </c>
      <c r="T18" s="272"/>
      <c r="U18" s="275">
        <v>1</v>
      </c>
      <c r="V18" s="175">
        <f t="shared" si="7"/>
        <v>0</v>
      </c>
      <c r="W18" s="301"/>
      <c r="X18" s="175">
        <f t="shared" si="1"/>
        <v>0</v>
      </c>
      <c r="Y18" s="175">
        <f t="shared" si="8"/>
        <v>0</v>
      </c>
      <c r="Z18" s="175">
        <f t="shared" si="2"/>
        <v>0</v>
      </c>
      <c r="AA18" s="274"/>
      <c r="AB18" s="271"/>
      <c r="AC18" s="272"/>
    </row>
    <row r="19" spans="1:29">
      <c r="A19" s="172">
        <v>2</v>
      </c>
      <c r="B19" s="172">
        <v>10</v>
      </c>
      <c r="C19" s="172" t="s">
        <v>116</v>
      </c>
      <c r="D19" s="276" t="s">
        <v>153</v>
      </c>
      <c r="E19" s="276" t="s">
        <v>154</v>
      </c>
      <c r="F19" s="276">
        <v>69231107</v>
      </c>
      <c r="G19" s="173">
        <v>2011</v>
      </c>
      <c r="H19" s="173" t="s">
        <v>1275</v>
      </c>
      <c r="I19" s="173">
        <v>2</v>
      </c>
      <c r="J19" s="173" t="s">
        <v>1300</v>
      </c>
      <c r="K19" s="173" t="s">
        <v>1303</v>
      </c>
      <c r="L19" s="173" t="s">
        <v>1302</v>
      </c>
      <c r="M19" s="174">
        <v>1</v>
      </c>
      <c r="N19" s="270"/>
      <c r="O19" s="177">
        <f t="shared" si="0"/>
        <v>0</v>
      </c>
      <c r="P19" s="176"/>
      <c r="Q19" s="177">
        <f t="shared" si="4"/>
        <v>0</v>
      </c>
      <c r="R19" s="175">
        <f t="shared" si="5"/>
        <v>0</v>
      </c>
      <c r="S19" s="177">
        <f t="shared" si="6"/>
        <v>0</v>
      </c>
      <c r="T19" s="272"/>
      <c r="U19" s="275">
        <v>1</v>
      </c>
      <c r="V19" s="175">
        <f t="shared" si="7"/>
        <v>0</v>
      </c>
      <c r="W19" s="301"/>
      <c r="X19" s="175">
        <f t="shared" si="1"/>
        <v>0</v>
      </c>
      <c r="Y19" s="175">
        <f t="shared" si="8"/>
        <v>0</v>
      </c>
      <c r="Z19" s="175">
        <f t="shared" si="2"/>
        <v>0</v>
      </c>
      <c r="AA19" s="274"/>
      <c r="AB19" s="271"/>
      <c r="AC19" s="272"/>
    </row>
    <row r="20" spans="1:29">
      <c r="A20" s="172">
        <v>2</v>
      </c>
      <c r="B20" s="172">
        <v>11</v>
      </c>
      <c r="C20" s="172" t="s">
        <v>155</v>
      </c>
      <c r="D20" s="276" t="s">
        <v>156</v>
      </c>
      <c r="E20" s="276" t="s">
        <v>157</v>
      </c>
      <c r="F20" s="276" t="s">
        <v>158</v>
      </c>
      <c r="G20" s="173">
        <v>2003</v>
      </c>
      <c r="H20" s="173" t="s">
        <v>1275</v>
      </c>
      <c r="I20" s="173">
        <v>2</v>
      </c>
      <c r="J20" s="173" t="s">
        <v>1304</v>
      </c>
      <c r="K20" s="173" t="s">
        <v>158</v>
      </c>
      <c r="L20" s="173">
        <v>0</v>
      </c>
      <c r="M20" s="174">
        <v>1</v>
      </c>
      <c r="N20" s="270"/>
      <c r="O20" s="177">
        <f t="shared" si="0"/>
        <v>0</v>
      </c>
      <c r="P20" s="176"/>
      <c r="Q20" s="177">
        <f t="shared" si="4"/>
        <v>0</v>
      </c>
      <c r="R20" s="175">
        <f t="shared" si="5"/>
        <v>0</v>
      </c>
      <c r="S20" s="177">
        <f t="shared" si="6"/>
        <v>0</v>
      </c>
      <c r="T20" s="272"/>
      <c r="U20" s="275">
        <v>1</v>
      </c>
      <c r="V20" s="175">
        <f t="shared" si="7"/>
        <v>0</v>
      </c>
      <c r="W20" s="301"/>
      <c r="X20" s="175">
        <f t="shared" si="1"/>
        <v>0</v>
      </c>
      <c r="Y20" s="175">
        <f t="shared" si="8"/>
        <v>0</v>
      </c>
      <c r="Z20" s="175">
        <f t="shared" si="2"/>
        <v>0</v>
      </c>
      <c r="AA20" s="274"/>
      <c r="AB20" s="271"/>
      <c r="AC20" s="272"/>
    </row>
    <row r="21" spans="1:29">
      <c r="A21" s="172">
        <v>2</v>
      </c>
      <c r="B21" s="172">
        <v>12</v>
      </c>
      <c r="C21" s="172" t="s">
        <v>155</v>
      </c>
      <c r="D21" s="276" t="s">
        <v>140</v>
      </c>
      <c r="E21" s="276" t="s">
        <v>157</v>
      </c>
      <c r="F21" s="276" t="s">
        <v>159</v>
      </c>
      <c r="G21" s="173">
        <v>2003</v>
      </c>
      <c r="H21" s="173" t="s">
        <v>1275</v>
      </c>
      <c r="I21" s="173">
        <v>2</v>
      </c>
      <c r="J21" s="173" t="s">
        <v>1304</v>
      </c>
      <c r="K21" s="173" t="s">
        <v>159</v>
      </c>
      <c r="L21" s="173">
        <v>0</v>
      </c>
      <c r="M21" s="174">
        <v>1</v>
      </c>
      <c r="N21" s="270"/>
      <c r="O21" s="177">
        <f t="shared" si="0"/>
        <v>0</v>
      </c>
      <c r="P21" s="176"/>
      <c r="Q21" s="177">
        <f t="shared" si="4"/>
        <v>0</v>
      </c>
      <c r="R21" s="175">
        <f t="shared" si="5"/>
        <v>0</v>
      </c>
      <c r="S21" s="177">
        <f t="shared" si="6"/>
        <v>0</v>
      </c>
      <c r="T21" s="272"/>
      <c r="U21" s="275">
        <v>1</v>
      </c>
      <c r="V21" s="175">
        <f t="shared" si="7"/>
        <v>0</v>
      </c>
      <c r="W21" s="301"/>
      <c r="X21" s="175">
        <f t="shared" si="1"/>
        <v>0</v>
      </c>
      <c r="Y21" s="175">
        <f t="shared" si="8"/>
        <v>0</v>
      </c>
      <c r="Z21" s="175">
        <f t="shared" si="2"/>
        <v>0</v>
      </c>
      <c r="AA21" s="274"/>
      <c r="AB21" s="271"/>
      <c r="AC21" s="272"/>
    </row>
    <row r="22" spans="1:29">
      <c r="A22" s="172">
        <v>2</v>
      </c>
      <c r="B22" s="172">
        <v>13</v>
      </c>
      <c r="C22" s="172" t="s">
        <v>155</v>
      </c>
      <c r="D22" s="276" t="s">
        <v>140</v>
      </c>
      <c r="E22" s="276" t="s">
        <v>160</v>
      </c>
      <c r="F22" s="276">
        <v>3272</v>
      </c>
      <c r="G22" s="173">
        <v>2009</v>
      </c>
      <c r="H22" s="173" t="s">
        <v>1275</v>
      </c>
      <c r="I22" s="173">
        <v>2</v>
      </c>
      <c r="J22" s="173" t="s">
        <v>1295</v>
      </c>
      <c r="K22" s="173">
        <v>3272</v>
      </c>
      <c r="L22" s="173">
        <v>0</v>
      </c>
      <c r="M22" s="174">
        <v>1</v>
      </c>
      <c r="N22" s="270"/>
      <c r="O22" s="177">
        <f t="shared" si="0"/>
        <v>0</v>
      </c>
      <c r="P22" s="176"/>
      <c r="Q22" s="177">
        <f t="shared" si="4"/>
        <v>0</v>
      </c>
      <c r="R22" s="175">
        <f t="shared" si="5"/>
        <v>0</v>
      </c>
      <c r="S22" s="177">
        <f t="shared" si="6"/>
        <v>0</v>
      </c>
      <c r="T22" s="272"/>
      <c r="U22" s="275">
        <v>1</v>
      </c>
      <c r="V22" s="175">
        <f t="shared" si="7"/>
        <v>0</v>
      </c>
      <c r="W22" s="301"/>
      <c r="X22" s="175">
        <f t="shared" si="1"/>
        <v>0</v>
      </c>
      <c r="Y22" s="175">
        <f t="shared" si="8"/>
        <v>0</v>
      </c>
      <c r="Z22" s="175">
        <f t="shared" si="2"/>
        <v>0</v>
      </c>
      <c r="AA22" s="274"/>
      <c r="AB22" s="271"/>
      <c r="AC22" s="272"/>
    </row>
    <row r="23" spans="1:29">
      <c r="A23" s="172">
        <v>2</v>
      </c>
      <c r="B23" s="172">
        <v>14</v>
      </c>
      <c r="C23" s="172" t="s">
        <v>155</v>
      </c>
      <c r="D23" s="276" t="s">
        <v>140</v>
      </c>
      <c r="E23" s="276" t="s">
        <v>160</v>
      </c>
      <c r="F23" s="276" t="s">
        <v>161</v>
      </c>
      <c r="G23" s="173">
        <v>2014</v>
      </c>
      <c r="H23" s="173" t="s">
        <v>1275</v>
      </c>
      <c r="I23" s="173">
        <v>2</v>
      </c>
      <c r="J23" s="173" t="s">
        <v>1295</v>
      </c>
      <c r="K23" s="173" t="s">
        <v>161</v>
      </c>
      <c r="L23" s="173">
        <v>0</v>
      </c>
      <c r="M23" s="174">
        <v>1</v>
      </c>
      <c r="N23" s="270"/>
      <c r="O23" s="177">
        <f t="shared" si="0"/>
        <v>0</v>
      </c>
      <c r="P23" s="176"/>
      <c r="Q23" s="177">
        <f t="shared" si="4"/>
        <v>0</v>
      </c>
      <c r="R23" s="175">
        <f t="shared" si="5"/>
        <v>0</v>
      </c>
      <c r="S23" s="177">
        <f t="shared" si="6"/>
        <v>0</v>
      </c>
      <c r="T23" s="272"/>
      <c r="U23" s="275">
        <v>1</v>
      </c>
      <c r="V23" s="175">
        <f t="shared" si="7"/>
        <v>0</v>
      </c>
      <c r="W23" s="301"/>
      <c r="X23" s="175">
        <f t="shared" si="1"/>
        <v>0</v>
      </c>
      <c r="Y23" s="175">
        <f t="shared" si="8"/>
        <v>0</v>
      </c>
      <c r="Z23" s="175">
        <f t="shared" si="2"/>
        <v>0</v>
      </c>
      <c r="AA23" s="274"/>
      <c r="AB23" s="271"/>
      <c r="AC23" s="272"/>
    </row>
    <row r="24" spans="1:29">
      <c r="A24" s="172">
        <v>2</v>
      </c>
      <c r="B24" s="172">
        <v>15</v>
      </c>
      <c r="C24" s="172" t="s">
        <v>155</v>
      </c>
      <c r="D24" s="276" t="s">
        <v>156</v>
      </c>
      <c r="E24" s="276" t="s">
        <v>162</v>
      </c>
      <c r="F24" s="276">
        <v>177397</v>
      </c>
      <c r="G24" s="173">
        <v>1990</v>
      </c>
      <c r="H24" s="173" t="s">
        <v>1275</v>
      </c>
      <c r="I24" s="173">
        <v>2</v>
      </c>
      <c r="J24" s="173" t="s">
        <v>1305</v>
      </c>
      <c r="K24" s="173">
        <v>177397</v>
      </c>
      <c r="L24" s="173">
        <v>0</v>
      </c>
      <c r="M24" s="174">
        <v>1</v>
      </c>
      <c r="N24" s="270"/>
      <c r="O24" s="177">
        <f t="shared" si="0"/>
        <v>0</v>
      </c>
      <c r="P24" s="176"/>
      <c r="Q24" s="177">
        <f t="shared" si="4"/>
        <v>0</v>
      </c>
      <c r="R24" s="175">
        <f t="shared" si="5"/>
        <v>0</v>
      </c>
      <c r="S24" s="177">
        <f t="shared" si="6"/>
        <v>0</v>
      </c>
      <c r="T24" s="272"/>
      <c r="U24" s="275">
        <v>1</v>
      </c>
      <c r="V24" s="175">
        <f t="shared" si="7"/>
        <v>0</v>
      </c>
      <c r="W24" s="301"/>
      <c r="X24" s="175">
        <f t="shared" si="1"/>
        <v>0</v>
      </c>
      <c r="Y24" s="175">
        <f t="shared" si="8"/>
        <v>0</v>
      </c>
      <c r="Z24" s="175">
        <f t="shared" si="2"/>
        <v>0</v>
      </c>
      <c r="AA24" s="274"/>
      <c r="AB24" s="271"/>
      <c r="AC24" s="272"/>
    </row>
    <row r="25" spans="1:29">
      <c r="A25" s="172">
        <v>2</v>
      </c>
      <c r="B25" s="172">
        <v>16</v>
      </c>
      <c r="C25" s="172" t="s">
        <v>155</v>
      </c>
      <c r="D25" s="276" t="s">
        <v>156</v>
      </c>
      <c r="E25" s="276" t="s">
        <v>163</v>
      </c>
      <c r="F25" s="276">
        <v>2205590</v>
      </c>
      <c r="G25" s="173"/>
      <c r="H25" s="173" t="s">
        <v>1275</v>
      </c>
      <c r="I25" s="173">
        <v>2</v>
      </c>
      <c r="J25" s="173" t="s">
        <v>1295</v>
      </c>
      <c r="K25" s="173">
        <v>2205590</v>
      </c>
      <c r="L25" s="173">
        <v>0</v>
      </c>
      <c r="M25" s="174">
        <v>1</v>
      </c>
      <c r="N25" s="270"/>
      <c r="O25" s="177">
        <f t="shared" si="0"/>
        <v>0</v>
      </c>
      <c r="P25" s="176"/>
      <c r="Q25" s="177">
        <f t="shared" si="4"/>
        <v>0</v>
      </c>
      <c r="R25" s="175">
        <f t="shared" si="5"/>
        <v>0</v>
      </c>
      <c r="S25" s="177">
        <f t="shared" si="6"/>
        <v>0</v>
      </c>
      <c r="T25" s="272"/>
      <c r="U25" s="275">
        <v>1</v>
      </c>
      <c r="V25" s="175">
        <f t="shared" si="7"/>
        <v>0</v>
      </c>
      <c r="W25" s="301"/>
      <c r="X25" s="175">
        <f t="shared" si="1"/>
        <v>0</v>
      </c>
      <c r="Y25" s="175">
        <f t="shared" si="8"/>
        <v>0</v>
      </c>
      <c r="Z25" s="175">
        <f t="shared" si="2"/>
        <v>0</v>
      </c>
      <c r="AA25" s="274"/>
      <c r="AB25" s="271"/>
      <c r="AC25" s="272"/>
    </row>
    <row r="26" spans="1:29">
      <c r="A26" s="172">
        <v>2</v>
      </c>
      <c r="B26" s="172">
        <v>17</v>
      </c>
      <c r="C26" s="172" t="s">
        <v>155</v>
      </c>
      <c r="D26" s="276" t="s">
        <v>156</v>
      </c>
      <c r="E26" s="276" t="s">
        <v>164</v>
      </c>
      <c r="F26" s="276">
        <v>305107</v>
      </c>
      <c r="G26" s="173"/>
      <c r="H26" s="173" t="s">
        <v>1275</v>
      </c>
      <c r="I26" s="173">
        <v>2</v>
      </c>
      <c r="J26" s="173" t="s">
        <v>1306</v>
      </c>
      <c r="K26" s="173">
        <v>305107</v>
      </c>
      <c r="L26" s="173">
        <v>0</v>
      </c>
      <c r="M26" s="174">
        <v>1</v>
      </c>
      <c r="N26" s="270"/>
      <c r="O26" s="177">
        <f t="shared" si="0"/>
        <v>0</v>
      </c>
      <c r="P26" s="176"/>
      <c r="Q26" s="177">
        <f t="shared" si="4"/>
        <v>0</v>
      </c>
      <c r="R26" s="175">
        <f t="shared" si="5"/>
        <v>0</v>
      </c>
      <c r="S26" s="177">
        <f t="shared" si="6"/>
        <v>0</v>
      </c>
      <c r="T26" s="272"/>
      <c r="U26" s="275">
        <v>1</v>
      </c>
      <c r="V26" s="175">
        <f t="shared" si="7"/>
        <v>0</v>
      </c>
      <c r="W26" s="301"/>
      <c r="X26" s="175">
        <f t="shared" si="1"/>
        <v>0</v>
      </c>
      <c r="Y26" s="175">
        <f t="shared" si="8"/>
        <v>0</v>
      </c>
      <c r="Z26" s="175">
        <f t="shared" si="2"/>
        <v>0</v>
      </c>
      <c r="AA26" s="274"/>
      <c r="AB26" s="271"/>
      <c r="AC26" s="272"/>
    </row>
    <row r="27" spans="1:29">
      <c r="A27" s="172">
        <v>2</v>
      </c>
      <c r="B27" s="172">
        <v>18</v>
      </c>
      <c r="C27" s="172" t="s">
        <v>155</v>
      </c>
      <c r="D27" s="276" t="s">
        <v>156</v>
      </c>
      <c r="E27" s="276" t="s">
        <v>165</v>
      </c>
      <c r="F27" s="276">
        <v>2205875</v>
      </c>
      <c r="G27" s="173">
        <v>2011</v>
      </c>
      <c r="H27" s="173" t="s">
        <v>1275</v>
      </c>
      <c r="I27" s="173">
        <v>2</v>
      </c>
      <c r="J27" s="173" t="s">
        <v>1295</v>
      </c>
      <c r="K27" s="173">
        <v>2205875</v>
      </c>
      <c r="L27" s="173">
        <v>0</v>
      </c>
      <c r="M27" s="174">
        <v>1</v>
      </c>
      <c r="N27" s="270"/>
      <c r="O27" s="177">
        <f t="shared" si="0"/>
        <v>0</v>
      </c>
      <c r="P27" s="176"/>
      <c r="Q27" s="177">
        <f t="shared" si="4"/>
        <v>0</v>
      </c>
      <c r="R27" s="175">
        <f t="shared" si="5"/>
        <v>0</v>
      </c>
      <c r="S27" s="177">
        <f t="shared" si="6"/>
        <v>0</v>
      </c>
      <c r="T27" s="272"/>
      <c r="U27" s="275">
        <v>1</v>
      </c>
      <c r="V27" s="175">
        <f t="shared" si="7"/>
        <v>0</v>
      </c>
      <c r="W27" s="301"/>
      <c r="X27" s="175">
        <f t="shared" si="1"/>
        <v>0</v>
      </c>
      <c r="Y27" s="175">
        <f t="shared" si="8"/>
        <v>0</v>
      </c>
      <c r="Z27" s="175">
        <f t="shared" si="2"/>
        <v>0</v>
      </c>
      <c r="AA27" s="274"/>
      <c r="AB27" s="271"/>
      <c r="AC27" s="272"/>
    </row>
    <row r="28" spans="1:29">
      <c r="A28" s="172">
        <v>2</v>
      </c>
      <c r="B28" s="172">
        <v>19</v>
      </c>
      <c r="C28" s="172" t="s">
        <v>155</v>
      </c>
      <c r="D28" s="276" t="s">
        <v>140</v>
      </c>
      <c r="E28" s="276" t="s">
        <v>165</v>
      </c>
      <c r="F28" s="276">
        <v>2205876</v>
      </c>
      <c r="G28" s="173">
        <v>2011</v>
      </c>
      <c r="H28" s="173" t="s">
        <v>1275</v>
      </c>
      <c r="I28" s="173">
        <v>2</v>
      </c>
      <c r="J28" s="173" t="s">
        <v>1295</v>
      </c>
      <c r="K28" s="173">
        <v>2205876</v>
      </c>
      <c r="L28" s="173">
        <v>0</v>
      </c>
      <c r="M28" s="174">
        <v>1</v>
      </c>
      <c r="N28" s="270"/>
      <c r="O28" s="177">
        <f t="shared" si="0"/>
        <v>0</v>
      </c>
      <c r="P28" s="176"/>
      <c r="Q28" s="177">
        <f t="shared" si="4"/>
        <v>0</v>
      </c>
      <c r="R28" s="175">
        <f t="shared" si="5"/>
        <v>0</v>
      </c>
      <c r="S28" s="177">
        <f t="shared" si="6"/>
        <v>0</v>
      </c>
      <c r="T28" s="272"/>
      <c r="U28" s="275">
        <v>1</v>
      </c>
      <c r="V28" s="175">
        <f t="shared" si="7"/>
        <v>0</v>
      </c>
      <c r="W28" s="301"/>
      <c r="X28" s="175">
        <f t="shared" si="1"/>
        <v>0</v>
      </c>
      <c r="Y28" s="175">
        <f t="shared" si="8"/>
        <v>0</v>
      </c>
      <c r="Z28" s="175">
        <f t="shared" si="2"/>
        <v>0</v>
      </c>
      <c r="AA28" s="274"/>
      <c r="AB28" s="271"/>
      <c r="AC28" s="272"/>
    </row>
    <row r="29" spans="1:29">
      <c r="A29" s="172">
        <v>2</v>
      </c>
      <c r="B29" s="172">
        <v>20</v>
      </c>
      <c r="C29" s="172" t="s">
        <v>155</v>
      </c>
      <c r="D29" s="276" t="s">
        <v>156</v>
      </c>
      <c r="E29" s="276" t="s">
        <v>166</v>
      </c>
      <c r="F29" s="276">
        <v>18976</v>
      </c>
      <c r="G29" s="173"/>
      <c r="H29" s="173" t="s">
        <v>1275</v>
      </c>
      <c r="I29" s="173">
        <v>2</v>
      </c>
      <c r="J29" s="173">
        <v>0</v>
      </c>
      <c r="K29" s="173">
        <v>18976</v>
      </c>
      <c r="L29" s="173">
        <v>0</v>
      </c>
      <c r="M29" s="174">
        <v>1</v>
      </c>
      <c r="N29" s="270"/>
      <c r="O29" s="177">
        <f t="shared" si="0"/>
        <v>0</v>
      </c>
      <c r="P29" s="176"/>
      <c r="Q29" s="177">
        <f t="shared" si="4"/>
        <v>0</v>
      </c>
      <c r="R29" s="175">
        <f t="shared" si="5"/>
        <v>0</v>
      </c>
      <c r="S29" s="177">
        <f t="shared" si="6"/>
        <v>0</v>
      </c>
      <c r="T29" s="272"/>
      <c r="U29" s="275">
        <v>1</v>
      </c>
      <c r="V29" s="175">
        <f t="shared" si="7"/>
        <v>0</v>
      </c>
      <c r="W29" s="301"/>
      <c r="X29" s="175">
        <f t="shared" si="1"/>
        <v>0</v>
      </c>
      <c r="Y29" s="175">
        <f t="shared" si="8"/>
        <v>0</v>
      </c>
      <c r="Z29" s="175">
        <f t="shared" si="2"/>
        <v>0</v>
      </c>
      <c r="AA29" s="274"/>
      <c r="AB29" s="271"/>
      <c r="AC29" s="272"/>
    </row>
    <row r="30" spans="1:29">
      <c r="A30" s="172">
        <v>2</v>
      </c>
      <c r="B30" s="172">
        <v>21</v>
      </c>
      <c r="C30" s="172" t="s">
        <v>155</v>
      </c>
      <c r="D30" s="276" t="s">
        <v>156</v>
      </c>
      <c r="E30" s="276" t="s">
        <v>167</v>
      </c>
      <c r="F30" s="276">
        <v>35907</v>
      </c>
      <c r="G30" s="173"/>
      <c r="H30" s="173" t="s">
        <v>1275</v>
      </c>
      <c r="I30" s="173">
        <v>2</v>
      </c>
      <c r="J30" s="173">
        <v>0</v>
      </c>
      <c r="K30" s="173">
        <v>35907</v>
      </c>
      <c r="L30" s="173">
        <v>0</v>
      </c>
      <c r="M30" s="174">
        <v>1</v>
      </c>
      <c r="N30" s="270"/>
      <c r="O30" s="177">
        <f t="shared" si="0"/>
        <v>0</v>
      </c>
      <c r="P30" s="176"/>
      <c r="Q30" s="177">
        <f t="shared" si="4"/>
        <v>0</v>
      </c>
      <c r="R30" s="175">
        <f t="shared" si="5"/>
        <v>0</v>
      </c>
      <c r="S30" s="177">
        <f t="shared" si="6"/>
        <v>0</v>
      </c>
      <c r="T30" s="272"/>
      <c r="U30" s="275">
        <v>1</v>
      </c>
      <c r="V30" s="175">
        <f t="shared" si="7"/>
        <v>0</v>
      </c>
      <c r="W30" s="301"/>
      <c r="X30" s="175">
        <f t="shared" si="1"/>
        <v>0</v>
      </c>
      <c r="Y30" s="175">
        <f t="shared" si="8"/>
        <v>0</v>
      </c>
      <c r="Z30" s="175">
        <f t="shared" si="2"/>
        <v>0</v>
      </c>
      <c r="AA30" s="274"/>
      <c r="AB30" s="271"/>
      <c r="AC30" s="272"/>
    </row>
    <row r="31" spans="1:29" ht="22.5">
      <c r="A31" s="172">
        <v>2</v>
      </c>
      <c r="B31" s="172">
        <v>22</v>
      </c>
      <c r="C31" s="172" t="s">
        <v>155</v>
      </c>
      <c r="D31" s="276" t="s">
        <v>168</v>
      </c>
      <c r="E31" s="276" t="s">
        <v>169</v>
      </c>
      <c r="F31" s="276">
        <v>14445</v>
      </c>
      <c r="G31" s="173"/>
      <c r="H31" s="173" t="s">
        <v>1275</v>
      </c>
      <c r="I31" s="173">
        <v>2</v>
      </c>
      <c r="J31" s="173">
        <v>0</v>
      </c>
      <c r="K31" s="173">
        <v>14445</v>
      </c>
      <c r="L31" s="173">
        <v>0</v>
      </c>
      <c r="M31" s="174">
        <v>1</v>
      </c>
      <c r="N31" s="270"/>
      <c r="O31" s="177">
        <f t="shared" si="0"/>
        <v>0</v>
      </c>
      <c r="P31" s="176"/>
      <c r="Q31" s="177">
        <f t="shared" si="4"/>
        <v>0</v>
      </c>
      <c r="R31" s="175">
        <f t="shared" si="5"/>
        <v>0</v>
      </c>
      <c r="S31" s="177">
        <f t="shared" si="6"/>
        <v>0</v>
      </c>
      <c r="T31" s="272"/>
      <c r="U31" s="275">
        <v>1</v>
      </c>
      <c r="V31" s="175">
        <f t="shared" si="7"/>
        <v>0</v>
      </c>
      <c r="W31" s="301"/>
      <c r="X31" s="175">
        <f t="shared" si="1"/>
        <v>0</v>
      </c>
      <c r="Y31" s="175">
        <f t="shared" si="8"/>
        <v>0</v>
      </c>
      <c r="Z31" s="175">
        <f t="shared" si="2"/>
        <v>0</v>
      </c>
      <c r="AA31" s="274"/>
      <c r="AB31" s="271"/>
      <c r="AC31" s="272"/>
    </row>
    <row r="32" spans="1:29">
      <c r="A32" s="172">
        <v>2</v>
      </c>
      <c r="B32" s="172">
        <v>23</v>
      </c>
      <c r="C32" s="172" t="s">
        <v>155</v>
      </c>
      <c r="D32" s="276" t="s">
        <v>156</v>
      </c>
      <c r="E32" s="276" t="s">
        <v>170</v>
      </c>
      <c r="F32" s="276">
        <v>38850</v>
      </c>
      <c r="G32" s="173"/>
      <c r="H32" s="173" t="s">
        <v>1275</v>
      </c>
      <c r="I32" s="173">
        <v>2</v>
      </c>
      <c r="J32" s="173">
        <v>0</v>
      </c>
      <c r="K32" s="173">
        <v>38850</v>
      </c>
      <c r="L32" s="173">
        <v>0</v>
      </c>
      <c r="M32" s="174">
        <v>1</v>
      </c>
      <c r="N32" s="270"/>
      <c r="O32" s="177">
        <f t="shared" si="0"/>
        <v>0</v>
      </c>
      <c r="P32" s="176"/>
      <c r="Q32" s="177">
        <f t="shared" si="4"/>
        <v>0</v>
      </c>
      <c r="R32" s="175">
        <f t="shared" si="5"/>
        <v>0</v>
      </c>
      <c r="S32" s="177">
        <f t="shared" si="6"/>
        <v>0</v>
      </c>
      <c r="T32" s="272"/>
      <c r="U32" s="275">
        <v>1</v>
      </c>
      <c r="V32" s="175">
        <f t="shared" si="7"/>
        <v>0</v>
      </c>
      <c r="W32" s="301"/>
      <c r="X32" s="175">
        <f t="shared" si="1"/>
        <v>0</v>
      </c>
      <c r="Y32" s="175">
        <f t="shared" si="8"/>
        <v>0</v>
      </c>
      <c r="Z32" s="175">
        <f t="shared" si="2"/>
        <v>0</v>
      </c>
      <c r="AA32" s="274"/>
      <c r="AB32" s="271"/>
      <c r="AC32" s="272"/>
    </row>
    <row r="33" spans="1:29">
      <c r="A33" s="172">
        <v>2</v>
      </c>
      <c r="B33" s="172">
        <v>24</v>
      </c>
      <c r="C33" s="172" t="s">
        <v>155</v>
      </c>
      <c r="D33" s="276" t="s">
        <v>156</v>
      </c>
      <c r="E33" s="276" t="s">
        <v>170</v>
      </c>
      <c r="F33" s="276">
        <v>35964</v>
      </c>
      <c r="G33" s="173"/>
      <c r="H33" s="173" t="s">
        <v>1275</v>
      </c>
      <c r="I33" s="173">
        <v>2</v>
      </c>
      <c r="J33" s="173">
        <v>0</v>
      </c>
      <c r="K33" s="173">
        <v>35964</v>
      </c>
      <c r="L33" s="173">
        <v>0</v>
      </c>
      <c r="M33" s="174">
        <v>1</v>
      </c>
      <c r="N33" s="270"/>
      <c r="O33" s="177">
        <f t="shared" si="0"/>
        <v>0</v>
      </c>
      <c r="P33" s="176"/>
      <c r="Q33" s="177">
        <f t="shared" si="4"/>
        <v>0</v>
      </c>
      <c r="R33" s="175">
        <f t="shared" si="5"/>
        <v>0</v>
      </c>
      <c r="S33" s="177">
        <f t="shared" si="6"/>
        <v>0</v>
      </c>
      <c r="T33" s="272"/>
      <c r="U33" s="275">
        <v>1</v>
      </c>
      <c r="V33" s="175">
        <f t="shared" si="7"/>
        <v>0</v>
      </c>
      <c r="W33" s="301"/>
      <c r="X33" s="175">
        <f t="shared" si="1"/>
        <v>0</v>
      </c>
      <c r="Y33" s="175">
        <f t="shared" si="8"/>
        <v>0</v>
      </c>
      <c r="Z33" s="175">
        <f t="shared" si="2"/>
        <v>0</v>
      </c>
      <c r="AA33" s="274"/>
      <c r="AB33" s="271"/>
      <c r="AC33" s="272"/>
    </row>
    <row r="34" spans="1:29">
      <c r="A34" s="172">
        <v>2</v>
      </c>
      <c r="B34" s="172">
        <v>25</v>
      </c>
      <c r="C34" s="172" t="s">
        <v>155</v>
      </c>
      <c r="D34" s="276" t="s">
        <v>156</v>
      </c>
      <c r="E34" s="276" t="s">
        <v>171</v>
      </c>
      <c r="F34" s="276">
        <v>4517</v>
      </c>
      <c r="G34" s="173"/>
      <c r="H34" s="173" t="s">
        <v>1275</v>
      </c>
      <c r="I34" s="173">
        <v>2</v>
      </c>
      <c r="J34" s="173" t="s">
        <v>1289</v>
      </c>
      <c r="K34" s="173">
        <v>4517</v>
      </c>
      <c r="L34" s="173">
        <v>0</v>
      </c>
      <c r="M34" s="174">
        <v>1</v>
      </c>
      <c r="N34" s="270"/>
      <c r="O34" s="177">
        <f t="shared" si="0"/>
        <v>0</v>
      </c>
      <c r="P34" s="176"/>
      <c r="Q34" s="177">
        <f t="shared" si="4"/>
        <v>0</v>
      </c>
      <c r="R34" s="175">
        <f t="shared" si="5"/>
        <v>0</v>
      </c>
      <c r="S34" s="177">
        <f t="shared" si="6"/>
        <v>0</v>
      </c>
      <c r="T34" s="272"/>
      <c r="U34" s="275">
        <v>1</v>
      </c>
      <c r="V34" s="175">
        <f t="shared" si="7"/>
        <v>0</v>
      </c>
      <c r="W34" s="301"/>
      <c r="X34" s="175">
        <f t="shared" si="1"/>
        <v>0</v>
      </c>
      <c r="Y34" s="175">
        <f t="shared" si="8"/>
        <v>0</v>
      </c>
      <c r="Z34" s="175">
        <f t="shared" si="2"/>
        <v>0</v>
      </c>
      <c r="AA34" s="274"/>
      <c r="AB34" s="271"/>
      <c r="AC34" s="272"/>
    </row>
    <row r="35" spans="1:29">
      <c r="A35" s="172">
        <v>2</v>
      </c>
      <c r="B35" s="172">
        <v>26</v>
      </c>
      <c r="C35" s="172" t="s">
        <v>155</v>
      </c>
      <c r="D35" s="276" t="s">
        <v>140</v>
      </c>
      <c r="E35" s="276" t="s">
        <v>172</v>
      </c>
      <c r="F35" s="276">
        <v>4516</v>
      </c>
      <c r="G35" s="173"/>
      <c r="H35" s="173" t="s">
        <v>1275</v>
      </c>
      <c r="I35" s="173">
        <v>2</v>
      </c>
      <c r="J35" s="173">
        <v>0</v>
      </c>
      <c r="K35" s="173">
        <v>4516</v>
      </c>
      <c r="L35" s="173">
        <v>0</v>
      </c>
      <c r="M35" s="174">
        <v>1</v>
      </c>
      <c r="N35" s="270"/>
      <c r="O35" s="177">
        <f t="shared" si="0"/>
        <v>0</v>
      </c>
      <c r="P35" s="176"/>
      <c r="Q35" s="177">
        <f t="shared" si="4"/>
        <v>0</v>
      </c>
      <c r="R35" s="175">
        <f t="shared" si="5"/>
        <v>0</v>
      </c>
      <c r="S35" s="177">
        <f t="shared" si="6"/>
        <v>0</v>
      </c>
      <c r="T35" s="272"/>
      <c r="U35" s="275">
        <v>1</v>
      </c>
      <c r="V35" s="175">
        <f t="shared" si="7"/>
        <v>0</v>
      </c>
      <c r="W35" s="301"/>
      <c r="X35" s="175">
        <f t="shared" si="1"/>
        <v>0</v>
      </c>
      <c r="Y35" s="175">
        <f t="shared" si="8"/>
        <v>0</v>
      </c>
      <c r="Z35" s="175">
        <f t="shared" si="2"/>
        <v>0</v>
      </c>
      <c r="AA35" s="274"/>
      <c r="AB35" s="271"/>
      <c r="AC35" s="272"/>
    </row>
    <row r="36" spans="1:29">
      <c r="A36" s="172">
        <v>2</v>
      </c>
      <c r="B36" s="172">
        <v>27</v>
      </c>
      <c r="C36" s="172" t="s">
        <v>155</v>
      </c>
      <c r="D36" s="276" t="s">
        <v>140</v>
      </c>
      <c r="E36" s="276" t="s">
        <v>167</v>
      </c>
      <c r="F36" s="276">
        <v>5999</v>
      </c>
      <c r="G36" s="173"/>
      <c r="H36" s="173" t="s">
        <v>1275</v>
      </c>
      <c r="I36" s="173">
        <v>2</v>
      </c>
      <c r="J36" s="173">
        <v>0</v>
      </c>
      <c r="K36" s="173">
        <v>5999</v>
      </c>
      <c r="L36" s="173">
        <v>0</v>
      </c>
      <c r="M36" s="174">
        <v>1</v>
      </c>
      <c r="N36" s="270"/>
      <c r="O36" s="177">
        <f t="shared" si="0"/>
        <v>0</v>
      </c>
      <c r="P36" s="176"/>
      <c r="Q36" s="177">
        <f t="shared" si="4"/>
        <v>0</v>
      </c>
      <c r="R36" s="175">
        <f t="shared" si="5"/>
        <v>0</v>
      </c>
      <c r="S36" s="177">
        <f t="shared" si="6"/>
        <v>0</v>
      </c>
      <c r="T36" s="272"/>
      <c r="U36" s="275">
        <v>1</v>
      </c>
      <c r="V36" s="175">
        <f t="shared" si="7"/>
        <v>0</v>
      </c>
      <c r="W36" s="301"/>
      <c r="X36" s="175">
        <f t="shared" si="1"/>
        <v>0</v>
      </c>
      <c r="Y36" s="175">
        <f t="shared" si="8"/>
        <v>0</v>
      </c>
      <c r="Z36" s="175">
        <f t="shared" si="2"/>
        <v>0</v>
      </c>
      <c r="AA36" s="274"/>
      <c r="AB36" s="271"/>
      <c r="AC36" s="272"/>
    </row>
    <row r="37" spans="1:29" ht="33.75">
      <c r="A37" s="172">
        <v>2</v>
      </c>
      <c r="B37" s="172">
        <v>28</v>
      </c>
      <c r="C37" s="172" t="s">
        <v>155</v>
      </c>
      <c r="D37" s="276" t="s">
        <v>140</v>
      </c>
      <c r="E37" s="276" t="s">
        <v>172</v>
      </c>
      <c r="F37" s="276" t="s">
        <v>173</v>
      </c>
      <c r="G37" s="173">
        <v>2006</v>
      </c>
      <c r="H37" s="173" t="s">
        <v>1275</v>
      </c>
      <c r="I37" s="173">
        <v>2</v>
      </c>
      <c r="J37" s="173" t="s">
        <v>1289</v>
      </c>
      <c r="K37" s="173" t="s">
        <v>173</v>
      </c>
      <c r="L37" s="173">
        <v>0</v>
      </c>
      <c r="M37" s="174">
        <v>1</v>
      </c>
      <c r="N37" s="270"/>
      <c r="O37" s="177">
        <f t="shared" si="0"/>
        <v>0</v>
      </c>
      <c r="P37" s="176"/>
      <c r="Q37" s="177">
        <f t="shared" si="4"/>
        <v>0</v>
      </c>
      <c r="R37" s="175">
        <f t="shared" si="5"/>
        <v>0</v>
      </c>
      <c r="S37" s="177">
        <f t="shared" si="6"/>
        <v>0</v>
      </c>
      <c r="T37" s="272"/>
      <c r="U37" s="275">
        <v>1</v>
      </c>
      <c r="V37" s="175">
        <f t="shared" si="7"/>
        <v>0</v>
      </c>
      <c r="W37" s="301"/>
      <c r="X37" s="175">
        <f t="shared" si="1"/>
        <v>0</v>
      </c>
      <c r="Y37" s="175">
        <f t="shared" si="8"/>
        <v>0</v>
      </c>
      <c r="Z37" s="175">
        <f t="shared" si="2"/>
        <v>0</v>
      </c>
      <c r="AA37" s="274"/>
      <c r="AB37" s="271"/>
      <c r="AC37" s="272"/>
    </row>
    <row r="38" spans="1:29">
      <c r="A38" s="172">
        <v>2</v>
      </c>
      <c r="B38" s="172">
        <v>29</v>
      </c>
      <c r="C38" s="172" t="s">
        <v>155</v>
      </c>
      <c r="D38" s="276" t="s">
        <v>156</v>
      </c>
      <c r="E38" s="276" t="s">
        <v>174</v>
      </c>
      <c r="F38" s="276">
        <v>14544</v>
      </c>
      <c r="G38" s="173">
        <v>2007</v>
      </c>
      <c r="H38" s="173" t="s">
        <v>1275</v>
      </c>
      <c r="I38" s="173">
        <v>2</v>
      </c>
      <c r="J38" s="173" t="s">
        <v>1289</v>
      </c>
      <c r="K38" s="173">
        <v>14544</v>
      </c>
      <c r="L38" s="173">
        <v>0</v>
      </c>
      <c r="M38" s="174">
        <v>1</v>
      </c>
      <c r="N38" s="270"/>
      <c r="O38" s="177">
        <f t="shared" si="0"/>
        <v>0</v>
      </c>
      <c r="P38" s="176"/>
      <c r="Q38" s="177">
        <f t="shared" si="4"/>
        <v>0</v>
      </c>
      <c r="R38" s="175">
        <f t="shared" si="5"/>
        <v>0</v>
      </c>
      <c r="S38" s="177">
        <f t="shared" si="6"/>
        <v>0</v>
      </c>
      <c r="T38" s="272"/>
      <c r="U38" s="275">
        <v>1</v>
      </c>
      <c r="V38" s="175">
        <f t="shared" si="7"/>
        <v>0</v>
      </c>
      <c r="W38" s="301"/>
      <c r="X38" s="175">
        <f t="shared" si="1"/>
        <v>0</v>
      </c>
      <c r="Y38" s="175">
        <f t="shared" si="8"/>
        <v>0</v>
      </c>
      <c r="Z38" s="175">
        <f t="shared" si="2"/>
        <v>0</v>
      </c>
      <c r="AA38" s="274"/>
      <c r="AB38" s="271"/>
      <c r="AC38" s="272"/>
    </row>
    <row r="39" spans="1:29">
      <c r="A39" s="172">
        <v>2</v>
      </c>
      <c r="B39" s="172">
        <v>30</v>
      </c>
      <c r="C39" s="172" t="s">
        <v>155</v>
      </c>
      <c r="D39" s="276" t="s">
        <v>156</v>
      </c>
      <c r="E39" s="276" t="s">
        <v>175</v>
      </c>
      <c r="F39" s="276">
        <v>14969</v>
      </c>
      <c r="G39" s="173"/>
      <c r="H39" s="173" t="s">
        <v>1275</v>
      </c>
      <c r="I39" s="173">
        <v>2</v>
      </c>
      <c r="J39" s="173">
        <v>0</v>
      </c>
      <c r="K39" s="173">
        <v>14969</v>
      </c>
      <c r="L39" s="173">
        <v>0</v>
      </c>
      <c r="M39" s="174">
        <v>1</v>
      </c>
      <c r="N39" s="270"/>
      <c r="O39" s="177">
        <f t="shared" si="0"/>
        <v>0</v>
      </c>
      <c r="P39" s="176"/>
      <c r="Q39" s="177">
        <f t="shared" si="4"/>
        <v>0</v>
      </c>
      <c r="R39" s="175">
        <f t="shared" si="5"/>
        <v>0</v>
      </c>
      <c r="S39" s="177">
        <f t="shared" si="6"/>
        <v>0</v>
      </c>
      <c r="T39" s="272"/>
      <c r="U39" s="275">
        <v>1</v>
      </c>
      <c r="V39" s="175">
        <f t="shared" si="7"/>
        <v>0</v>
      </c>
      <c r="W39" s="301"/>
      <c r="X39" s="175">
        <f t="shared" si="1"/>
        <v>0</v>
      </c>
      <c r="Y39" s="175">
        <f t="shared" si="8"/>
        <v>0</v>
      </c>
      <c r="Z39" s="175">
        <f t="shared" si="2"/>
        <v>0</v>
      </c>
      <c r="AA39" s="274"/>
      <c r="AB39" s="271"/>
      <c r="AC39" s="272"/>
    </row>
    <row r="40" spans="1:29">
      <c r="A40" s="172">
        <v>2</v>
      </c>
      <c r="B40" s="172">
        <v>31</v>
      </c>
      <c r="C40" s="172" t="s">
        <v>155</v>
      </c>
      <c r="D40" s="276" t="s">
        <v>156</v>
      </c>
      <c r="E40" s="276" t="s">
        <v>172</v>
      </c>
      <c r="F40" s="276">
        <v>4273</v>
      </c>
      <c r="G40" s="173"/>
      <c r="H40" s="173" t="s">
        <v>1275</v>
      </c>
      <c r="I40" s="173">
        <v>2</v>
      </c>
      <c r="J40" s="173">
        <v>0</v>
      </c>
      <c r="K40" s="173">
        <v>4273</v>
      </c>
      <c r="L40" s="173">
        <v>0</v>
      </c>
      <c r="M40" s="174">
        <v>1</v>
      </c>
      <c r="N40" s="270"/>
      <c r="O40" s="177">
        <f t="shared" si="0"/>
        <v>0</v>
      </c>
      <c r="P40" s="176"/>
      <c r="Q40" s="177">
        <f t="shared" si="4"/>
        <v>0</v>
      </c>
      <c r="R40" s="175">
        <f t="shared" si="5"/>
        <v>0</v>
      </c>
      <c r="S40" s="177">
        <f t="shared" si="6"/>
        <v>0</v>
      </c>
      <c r="T40" s="272"/>
      <c r="U40" s="275">
        <v>1</v>
      </c>
      <c r="V40" s="175">
        <f t="shared" si="7"/>
        <v>0</v>
      </c>
      <c r="W40" s="301"/>
      <c r="X40" s="175">
        <f t="shared" si="1"/>
        <v>0</v>
      </c>
      <c r="Y40" s="175">
        <f t="shared" si="8"/>
        <v>0</v>
      </c>
      <c r="Z40" s="175">
        <f t="shared" si="2"/>
        <v>0</v>
      </c>
      <c r="AA40" s="274"/>
      <c r="AB40" s="271"/>
      <c r="AC40" s="272"/>
    </row>
    <row r="41" spans="1:29" s="288" customFormat="1">
      <c r="A41" s="277">
        <v>2</v>
      </c>
      <c r="B41" s="277">
        <v>0</v>
      </c>
      <c r="C41" s="277">
        <v>0</v>
      </c>
      <c r="D41" s="278">
        <v>0</v>
      </c>
      <c r="E41" s="278">
        <v>0</v>
      </c>
      <c r="F41" s="278">
        <v>0</v>
      </c>
      <c r="G41" s="279">
        <v>0</v>
      </c>
      <c r="H41" s="279">
        <v>0</v>
      </c>
      <c r="I41" s="279">
        <v>0</v>
      </c>
      <c r="J41" s="279">
        <v>0</v>
      </c>
      <c r="K41" s="279">
        <v>0</v>
      </c>
      <c r="L41" s="279">
        <v>0</v>
      </c>
      <c r="M41" s="280">
        <v>0</v>
      </c>
      <c r="N41" s="281"/>
      <c r="O41" s="282">
        <f>SUM(O10:O40)</f>
        <v>0</v>
      </c>
      <c r="P41" s="302"/>
      <c r="Q41" s="282">
        <f t="shared" ref="Q41:Z41" si="9">SUM(Q10:Q40)</f>
        <v>0</v>
      </c>
      <c r="R41" s="282"/>
      <c r="S41" s="282">
        <f t="shared" si="9"/>
        <v>0</v>
      </c>
      <c r="T41" s="309"/>
      <c r="U41" s="282">
        <f t="shared" si="9"/>
        <v>31</v>
      </c>
      <c r="V41" s="282">
        <f t="shared" si="9"/>
        <v>0</v>
      </c>
      <c r="W41" s="301"/>
      <c r="X41" s="282">
        <f t="shared" si="9"/>
        <v>0</v>
      </c>
      <c r="Y41" s="282"/>
      <c r="Z41" s="282">
        <f t="shared" si="9"/>
        <v>0</v>
      </c>
      <c r="AA41" s="286"/>
      <c r="AB41" s="287"/>
      <c r="AC41" s="284"/>
    </row>
    <row r="42" spans="1:29">
      <c r="A42" s="172">
        <v>3</v>
      </c>
      <c r="B42" s="172">
        <v>1</v>
      </c>
      <c r="C42" s="172" t="s">
        <v>116</v>
      </c>
      <c r="D42" s="276" t="s">
        <v>176</v>
      </c>
      <c r="E42" s="276" t="s">
        <v>177</v>
      </c>
      <c r="F42" s="276">
        <v>88032922</v>
      </c>
      <c r="G42" s="173">
        <v>2010</v>
      </c>
      <c r="H42" s="173" t="s">
        <v>1275</v>
      </c>
      <c r="I42" s="173">
        <v>2</v>
      </c>
      <c r="J42" s="173" t="s">
        <v>1307</v>
      </c>
      <c r="K42" s="173">
        <v>0</v>
      </c>
      <c r="L42" s="173" t="s">
        <v>1308</v>
      </c>
      <c r="M42" s="174">
        <v>1</v>
      </c>
      <c r="N42" s="270"/>
      <c r="O42" s="177">
        <f t="shared" si="0"/>
        <v>0</v>
      </c>
      <c r="P42" s="176"/>
      <c r="Q42" s="177">
        <f>O42*P42</f>
        <v>0</v>
      </c>
      <c r="R42" s="175">
        <f>S42/(M42*I42)</f>
        <v>0</v>
      </c>
      <c r="S42" s="177">
        <f>O42+Q42</f>
        <v>0</v>
      </c>
      <c r="T42" s="272"/>
      <c r="U42" s="275">
        <v>1</v>
      </c>
      <c r="V42" s="175">
        <f>T42*U42*M42</f>
        <v>0</v>
      </c>
      <c r="W42" s="301"/>
      <c r="X42" s="175">
        <f t="shared" si="1"/>
        <v>0</v>
      </c>
      <c r="Y42" s="175">
        <f>Z42/(M42*U42)</f>
        <v>0</v>
      </c>
      <c r="Z42" s="175">
        <f t="shared" si="2"/>
        <v>0</v>
      </c>
      <c r="AA42" s="274"/>
      <c r="AB42" s="271"/>
      <c r="AC42" s="272"/>
    </row>
    <row r="43" spans="1:29" ht="22.5">
      <c r="A43" s="172">
        <v>3</v>
      </c>
      <c r="B43" s="172">
        <v>2</v>
      </c>
      <c r="C43" s="172" t="s">
        <v>116</v>
      </c>
      <c r="D43" s="276" t="s">
        <v>178</v>
      </c>
      <c r="E43" s="276" t="s">
        <v>179</v>
      </c>
      <c r="F43" s="276" t="s">
        <v>180</v>
      </c>
      <c r="G43" s="173">
        <v>2006</v>
      </c>
      <c r="H43" s="173" t="s">
        <v>1275</v>
      </c>
      <c r="I43" s="173">
        <v>2</v>
      </c>
      <c r="J43" s="173" t="s">
        <v>1309</v>
      </c>
      <c r="K43" s="173">
        <v>0</v>
      </c>
      <c r="L43" s="173" t="s">
        <v>1310</v>
      </c>
      <c r="M43" s="174">
        <v>1</v>
      </c>
      <c r="N43" s="270"/>
      <c r="O43" s="177">
        <f t="shared" si="0"/>
        <v>0</v>
      </c>
      <c r="P43" s="176"/>
      <c r="Q43" s="177">
        <f>O43*P43</f>
        <v>0</v>
      </c>
      <c r="R43" s="175">
        <f>S43/(M43*I43)</f>
        <v>0</v>
      </c>
      <c r="S43" s="177">
        <f>O43+Q43</f>
        <v>0</v>
      </c>
      <c r="T43" s="272"/>
      <c r="U43" s="275">
        <v>1</v>
      </c>
      <c r="V43" s="175">
        <f>T43*U43*M43</f>
        <v>0</v>
      </c>
      <c r="W43" s="301"/>
      <c r="X43" s="175">
        <f t="shared" si="1"/>
        <v>0</v>
      </c>
      <c r="Y43" s="175">
        <f>Z43/(M43*U43)</f>
        <v>0</v>
      </c>
      <c r="Z43" s="175">
        <f t="shared" si="2"/>
        <v>0</v>
      </c>
      <c r="AA43" s="274"/>
      <c r="AB43" s="271"/>
      <c r="AC43" s="272"/>
    </row>
    <row r="44" spans="1:29" ht="22.5">
      <c r="A44" s="172">
        <v>3</v>
      </c>
      <c r="B44" s="172">
        <v>3</v>
      </c>
      <c r="C44" s="172" t="s">
        <v>116</v>
      </c>
      <c r="D44" s="276" t="s">
        <v>176</v>
      </c>
      <c r="E44" s="276" t="s">
        <v>181</v>
      </c>
      <c r="F44" s="276" t="s">
        <v>182</v>
      </c>
      <c r="G44" s="173">
        <v>2006</v>
      </c>
      <c r="H44" s="173" t="s">
        <v>1275</v>
      </c>
      <c r="I44" s="173">
        <v>2</v>
      </c>
      <c r="J44" s="173" t="s">
        <v>1311</v>
      </c>
      <c r="K44" s="173">
        <v>0</v>
      </c>
      <c r="L44" s="173" t="s">
        <v>1308</v>
      </c>
      <c r="M44" s="174">
        <v>1</v>
      </c>
      <c r="N44" s="270"/>
      <c r="O44" s="177">
        <f t="shared" si="0"/>
        <v>0</v>
      </c>
      <c r="P44" s="176"/>
      <c r="Q44" s="177">
        <f>O44*P44</f>
        <v>0</v>
      </c>
      <c r="R44" s="175">
        <f>S44/(M44*I44)</f>
        <v>0</v>
      </c>
      <c r="S44" s="177">
        <f>O44+Q44</f>
        <v>0</v>
      </c>
      <c r="T44" s="272"/>
      <c r="U44" s="275">
        <v>1</v>
      </c>
      <c r="V44" s="175">
        <f>T44*U44*M44</f>
        <v>0</v>
      </c>
      <c r="W44" s="301"/>
      <c r="X44" s="175">
        <f t="shared" si="1"/>
        <v>0</v>
      </c>
      <c r="Y44" s="175">
        <f>Z44/(M44*U44)</f>
        <v>0</v>
      </c>
      <c r="Z44" s="175">
        <f t="shared" si="2"/>
        <v>0</v>
      </c>
      <c r="AA44" s="274"/>
      <c r="AB44" s="271"/>
      <c r="AC44" s="272"/>
    </row>
    <row r="45" spans="1:29">
      <c r="A45" s="172">
        <v>3</v>
      </c>
      <c r="B45" s="172">
        <v>4</v>
      </c>
      <c r="C45" s="172" t="s">
        <v>116</v>
      </c>
      <c r="D45" s="276" t="s">
        <v>183</v>
      </c>
      <c r="E45" s="276" t="s">
        <v>184</v>
      </c>
      <c r="F45" s="276" t="s">
        <v>185</v>
      </c>
      <c r="G45" s="173">
        <v>1999</v>
      </c>
      <c r="H45" s="173" t="s">
        <v>1275</v>
      </c>
      <c r="I45" s="173">
        <v>2</v>
      </c>
      <c r="J45" s="173" t="s">
        <v>1292</v>
      </c>
      <c r="K45" s="173">
        <v>0</v>
      </c>
      <c r="L45" s="173" t="s">
        <v>1299</v>
      </c>
      <c r="M45" s="174">
        <v>1</v>
      </c>
      <c r="N45" s="270"/>
      <c r="O45" s="177">
        <f t="shared" si="0"/>
        <v>0</v>
      </c>
      <c r="P45" s="176"/>
      <c r="Q45" s="177">
        <f>O45*P45</f>
        <v>0</v>
      </c>
      <c r="R45" s="175">
        <f>S45/(M45*I45)</f>
        <v>0</v>
      </c>
      <c r="S45" s="177">
        <f>O45+Q45</f>
        <v>0</v>
      </c>
      <c r="T45" s="272"/>
      <c r="U45" s="275">
        <v>1</v>
      </c>
      <c r="V45" s="175">
        <f>T45*U45*M45</f>
        <v>0</v>
      </c>
      <c r="W45" s="301"/>
      <c r="X45" s="175">
        <f t="shared" si="1"/>
        <v>0</v>
      </c>
      <c r="Y45" s="175">
        <f>Z45/(M45*U45)</f>
        <v>0</v>
      </c>
      <c r="Z45" s="175">
        <f t="shared" si="2"/>
        <v>0</v>
      </c>
      <c r="AA45" s="274"/>
      <c r="AB45" s="271"/>
      <c r="AC45" s="272"/>
    </row>
    <row r="46" spans="1:29" ht="22.5">
      <c r="A46" s="172">
        <v>3</v>
      </c>
      <c r="B46" s="172">
        <v>5</v>
      </c>
      <c r="C46" s="172" t="s">
        <v>116</v>
      </c>
      <c r="D46" s="276" t="s">
        <v>186</v>
      </c>
      <c r="E46" s="276" t="s">
        <v>187</v>
      </c>
      <c r="F46" s="276">
        <v>73581008</v>
      </c>
      <c r="G46" s="173">
        <v>2011</v>
      </c>
      <c r="H46" s="173" t="s">
        <v>1275</v>
      </c>
      <c r="I46" s="173">
        <v>2</v>
      </c>
      <c r="J46" s="173" t="s">
        <v>1300</v>
      </c>
      <c r="K46" s="173" t="s">
        <v>1312</v>
      </c>
      <c r="L46" s="173" t="s">
        <v>1313</v>
      </c>
      <c r="M46" s="174">
        <v>1</v>
      </c>
      <c r="N46" s="270"/>
      <c r="O46" s="177">
        <f t="shared" si="0"/>
        <v>0</v>
      </c>
      <c r="P46" s="176"/>
      <c r="Q46" s="177">
        <f>O46*P46</f>
        <v>0</v>
      </c>
      <c r="R46" s="175">
        <f>S46/(M46*I46)</f>
        <v>0</v>
      </c>
      <c r="S46" s="177">
        <f>O46+Q46</f>
        <v>0</v>
      </c>
      <c r="T46" s="272"/>
      <c r="U46" s="275">
        <v>1</v>
      </c>
      <c r="V46" s="175">
        <f>T46*U46*M46</f>
        <v>0</v>
      </c>
      <c r="W46" s="301"/>
      <c r="X46" s="175">
        <f t="shared" si="1"/>
        <v>0</v>
      </c>
      <c r="Y46" s="175">
        <f>Z46/(M46*U46)</f>
        <v>0</v>
      </c>
      <c r="Z46" s="175">
        <f t="shared" si="2"/>
        <v>0</v>
      </c>
      <c r="AA46" s="274"/>
      <c r="AB46" s="271"/>
      <c r="AC46" s="272"/>
    </row>
    <row r="47" spans="1:29" s="288" customFormat="1">
      <c r="A47" s="277">
        <v>3</v>
      </c>
      <c r="B47" s="277">
        <v>0</v>
      </c>
      <c r="C47" s="277">
        <v>0</v>
      </c>
      <c r="D47" s="278">
        <v>0</v>
      </c>
      <c r="E47" s="278">
        <v>0</v>
      </c>
      <c r="F47" s="278">
        <v>0</v>
      </c>
      <c r="G47" s="279">
        <v>0</v>
      </c>
      <c r="H47" s="279">
        <v>0</v>
      </c>
      <c r="I47" s="279">
        <v>0</v>
      </c>
      <c r="J47" s="279">
        <v>0</v>
      </c>
      <c r="K47" s="279">
        <v>0</v>
      </c>
      <c r="L47" s="279">
        <v>0</v>
      </c>
      <c r="M47" s="280">
        <v>0</v>
      </c>
      <c r="N47" s="281"/>
      <c r="O47" s="282">
        <f>SUM(O42:O46)</f>
        <v>0</v>
      </c>
      <c r="P47" s="302"/>
      <c r="Q47" s="282">
        <f t="shared" ref="Q47:Z47" si="10">SUM(Q42:Q46)</f>
        <v>0</v>
      </c>
      <c r="R47" s="282"/>
      <c r="S47" s="282">
        <f t="shared" si="10"/>
        <v>0</v>
      </c>
      <c r="T47" s="309"/>
      <c r="U47" s="282">
        <f t="shared" si="10"/>
        <v>5</v>
      </c>
      <c r="V47" s="282">
        <f t="shared" si="10"/>
        <v>0</v>
      </c>
      <c r="W47" s="301"/>
      <c r="X47" s="282">
        <f t="shared" si="10"/>
        <v>0</v>
      </c>
      <c r="Y47" s="282"/>
      <c r="Z47" s="282">
        <f t="shared" si="10"/>
        <v>0</v>
      </c>
      <c r="AA47" s="286"/>
      <c r="AB47" s="287"/>
      <c r="AC47" s="284"/>
    </row>
    <row r="48" spans="1:29">
      <c r="A48" s="172">
        <v>4</v>
      </c>
      <c r="B48" s="172">
        <v>1</v>
      </c>
      <c r="C48" s="172" t="s">
        <v>116</v>
      </c>
      <c r="D48" s="276" t="s">
        <v>188</v>
      </c>
      <c r="E48" s="276" t="s">
        <v>189</v>
      </c>
      <c r="F48" s="276">
        <v>10612086</v>
      </c>
      <c r="G48" s="173">
        <v>1999</v>
      </c>
      <c r="H48" s="173" t="s">
        <v>1275</v>
      </c>
      <c r="I48" s="173">
        <v>2</v>
      </c>
      <c r="J48" s="173" t="s">
        <v>1314</v>
      </c>
      <c r="K48" s="173">
        <v>0</v>
      </c>
      <c r="L48" s="173" t="s">
        <v>1315</v>
      </c>
      <c r="M48" s="174">
        <v>1</v>
      </c>
      <c r="N48" s="270"/>
      <c r="O48" s="177">
        <f t="shared" si="0"/>
        <v>0</v>
      </c>
      <c r="P48" s="176"/>
      <c r="Q48" s="177">
        <f t="shared" ref="Q48:Q72" si="11">O48*P48</f>
        <v>0</v>
      </c>
      <c r="R48" s="175">
        <f t="shared" ref="R48:R72" si="12">S48/(M48*I48)</f>
        <v>0</v>
      </c>
      <c r="S48" s="177">
        <f t="shared" ref="S48:S72" si="13">O48+Q48</f>
        <v>0</v>
      </c>
      <c r="T48" s="272"/>
      <c r="U48" s="275">
        <v>1</v>
      </c>
      <c r="V48" s="175">
        <f t="shared" ref="V48:V72" si="14">T48*U48*M48</f>
        <v>0</v>
      </c>
      <c r="W48" s="301"/>
      <c r="X48" s="175">
        <f t="shared" si="1"/>
        <v>0</v>
      </c>
      <c r="Y48" s="175">
        <f t="shared" ref="Y48:Y72" si="15">Z48/(M48*U48)</f>
        <v>0</v>
      </c>
      <c r="Z48" s="175">
        <f t="shared" si="2"/>
        <v>0</v>
      </c>
      <c r="AA48" s="274"/>
      <c r="AB48" s="271"/>
      <c r="AC48" s="272"/>
    </row>
    <row r="49" spans="1:29" ht="33.75">
      <c r="A49" s="172">
        <v>4</v>
      </c>
      <c r="B49" s="172">
        <v>2</v>
      </c>
      <c r="C49" s="172" t="s">
        <v>116</v>
      </c>
      <c r="D49" s="276" t="s">
        <v>190</v>
      </c>
      <c r="E49" s="276" t="s">
        <v>191</v>
      </c>
      <c r="F49" s="276" t="s">
        <v>192</v>
      </c>
      <c r="G49" s="173">
        <v>1999</v>
      </c>
      <c r="H49" s="173" t="s">
        <v>1275</v>
      </c>
      <c r="I49" s="173">
        <v>2</v>
      </c>
      <c r="J49" s="173" t="s">
        <v>1316</v>
      </c>
      <c r="K49" s="173">
        <v>0</v>
      </c>
      <c r="L49" s="173" t="s">
        <v>1317</v>
      </c>
      <c r="M49" s="174">
        <v>7</v>
      </c>
      <c r="N49" s="270"/>
      <c r="O49" s="177">
        <f t="shared" si="0"/>
        <v>0</v>
      </c>
      <c r="P49" s="176"/>
      <c r="Q49" s="177">
        <f t="shared" si="11"/>
        <v>0</v>
      </c>
      <c r="R49" s="175">
        <f t="shared" si="12"/>
        <v>0</v>
      </c>
      <c r="S49" s="177">
        <f t="shared" si="13"/>
        <v>0</v>
      </c>
      <c r="T49" s="272"/>
      <c r="U49" s="275">
        <v>1</v>
      </c>
      <c r="V49" s="175">
        <f t="shared" si="14"/>
        <v>0</v>
      </c>
      <c r="W49" s="301"/>
      <c r="X49" s="175">
        <f t="shared" si="1"/>
        <v>0</v>
      </c>
      <c r="Y49" s="175">
        <f t="shared" si="15"/>
        <v>0</v>
      </c>
      <c r="Z49" s="175">
        <f t="shared" si="2"/>
        <v>0</v>
      </c>
      <c r="AA49" s="274"/>
      <c r="AB49" s="271"/>
      <c r="AC49" s="272"/>
    </row>
    <row r="50" spans="1:29" ht="22.5">
      <c r="A50" s="172">
        <v>4</v>
      </c>
      <c r="B50" s="172">
        <v>3</v>
      </c>
      <c r="C50" s="172" t="s">
        <v>116</v>
      </c>
      <c r="D50" s="276" t="s">
        <v>193</v>
      </c>
      <c r="E50" s="276" t="s">
        <v>194</v>
      </c>
      <c r="F50" s="276">
        <v>28933</v>
      </c>
      <c r="G50" s="173">
        <v>1999</v>
      </c>
      <c r="H50" s="173" t="s">
        <v>1275</v>
      </c>
      <c r="I50" s="173">
        <v>2</v>
      </c>
      <c r="J50" s="173">
        <v>0</v>
      </c>
      <c r="K50" s="173">
        <v>0</v>
      </c>
      <c r="L50" s="173" t="s">
        <v>1318</v>
      </c>
      <c r="M50" s="174">
        <v>1</v>
      </c>
      <c r="N50" s="270"/>
      <c r="O50" s="177">
        <f t="shared" si="0"/>
        <v>0</v>
      </c>
      <c r="P50" s="176"/>
      <c r="Q50" s="177">
        <f t="shared" si="11"/>
        <v>0</v>
      </c>
      <c r="R50" s="175">
        <f t="shared" si="12"/>
        <v>0</v>
      </c>
      <c r="S50" s="177">
        <f t="shared" si="13"/>
        <v>0</v>
      </c>
      <c r="T50" s="272"/>
      <c r="U50" s="275">
        <v>1</v>
      </c>
      <c r="V50" s="175">
        <f t="shared" si="14"/>
        <v>0</v>
      </c>
      <c r="W50" s="301"/>
      <c r="X50" s="175">
        <f t="shared" si="1"/>
        <v>0</v>
      </c>
      <c r="Y50" s="175">
        <f t="shared" si="15"/>
        <v>0</v>
      </c>
      <c r="Z50" s="175">
        <f t="shared" si="2"/>
        <v>0</v>
      </c>
      <c r="AA50" s="274"/>
      <c r="AB50" s="271"/>
      <c r="AC50" s="272"/>
    </row>
    <row r="51" spans="1:29" ht="22.5">
      <c r="A51" s="172">
        <v>4</v>
      </c>
      <c r="B51" s="172">
        <v>4</v>
      </c>
      <c r="C51" s="172" t="s">
        <v>116</v>
      </c>
      <c r="D51" s="276" t="s">
        <v>193</v>
      </c>
      <c r="E51" s="276" t="s">
        <v>195</v>
      </c>
      <c r="F51" s="276">
        <v>246</v>
      </c>
      <c r="G51" s="173">
        <v>1999</v>
      </c>
      <c r="H51" s="173" t="s">
        <v>1275</v>
      </c>
      <c r="I51" s="173">
        <v>2</v>
      </c>
      <c r="J51" s="173" t="s">
        <v>1319</v>
      </c>
      <c r="K51" s="173">
        <v>0</v>
      </c>
      <c r="L51" s="173" t="s">
        <v>1320</v>
      </c>
      <c r="M51" s="174">
        <v>1</v>
      </c>
      <c r="N51" s="270"/>
      <c r="O51" s="177">
        <f t="shared" si="0"/>
        <v>0</v>
      </c>
      <c r="P51" s="176"/>
      <c r="Q51" s="177">
        <f t="shared" si="11"/>
        <v>0</v>
      </c>
      <c r="R51" s="175">
        <f t="shared" si="12"/>
        <v>0</v>
      </c>
      <c r="S51" s="177">
        <f t="shared" si="13"/>
        <v>0</v>
      </c>
      <c r="T51" s="272"/>
      <c r="U51" s="275">
        <v>1</v>
      </c>
      <c r="V51" s="175">
        <f t="shared" si="14"/>
        <v>0</v>
      </c>
      <c r="W51" s="301"/>
      <c r="X51" s="175">
        <f t="shared" si="1"/>
        <v>0</v>
      </c>
      <c r="Y51" s="175">
        <f t="shared" si="15"/>
        <v>0</v>
      </c>
      <c r="Z51" s="175">
        <f t="shared" si="2"/>
        <v>0</v>
      </c>
      <c r="AA51" s="274"/>
      <c r="AB51" s="271"/>
      <c r="AC51" s="272"/>
    </row>
    <row r="52" spans="1:29" ht="33.75">
      <c r="A52" s="172">
        <v>4</v>
      </c>
      <c r="B52" s="172">
        <v>5</v>
      </c>
      <c r="C52" s="172" t="s">
        <v>116</v>
      </c>
      <c r="D52" s="276" t="s">
        <v>193</v>
      </c>
      <c r="E52" s="276" t="s">
        <v>196</v>
      </c>
      <c r="F52" s="276" t="s">
        <v>197</v>
      </c>
      <c r="G52" s="173">
        <v>2006</v>
      </c>
      <c r="H52" s="173" t="s">
        <v>1275</v>
      </c>
      <c r="I52" s="173">
        <v>2</v>
      </c>
      <c r="J52" s="173" t="s">
        <v>1321</v>
      </c>
      <c r="K52" s="173">
        <v>0</v>
      </c>
      <c r="L52" s="173" t="s">
        <v>1322</v>
      </c>
      <c r="M52" s="174">
        <v>1</v>
      </c>
      <c r="N52" s="270"/>
      <c r="O52" s="177">
        <f t="shared" si="0"/>
        <v>0</v>
      </c>
      <c r="P52" s="176"/>
      <c r="Q52" s="177">
        <f t="shared" si="11"/>
        <v>0</v>
      </c>
      <c r="R52" s="175">
        <f t="shared" si="12"/>
        <v>0</v>
      </c>
      <c r="S52" s="177">
        <f t="shared" si="13"/>
        <v>0</v>
      </c>
      <c r="T52" s="272"/>
      <c r="U52" s="275">
        <v>1</v>
      </c>
      <c r="V52" s="175">
        <f t="shared" si="14"/>
        <v>0</v>
      </c>
      <c r="W52" s="301"/>
      <c r="X52" s="175">
        <f t="shared" si="1"/>
        <v>0</v>
      </c>
      <c r="Y52" s="175">
        <f t="shared" si="15"/>
        <v>0</v>
      </c>
      <c r="Z52" s="175">
        <f t="shared" si="2"/>
        <v>0</v>
      </c>
      <c r="AA52" s="274"/>
      <c r="AB52" s="271"/>
      <c r="AC52" s="272"/>
    </row>
    <row r="53" spans="1:29" ht="33.75">
      <c r="A53" s="172">
        <v>4</v>
      </c>
      <c r="B53" s="172">
        <v>6</v>
      </c>
      <c r="C53" s="172" t="s">
        <v>116</v>
      </c>
      <c r="D53" s="276" t="s">
        <v>198</v>
      </c>
      <c r="E53" s="276" t="s">
        <v>199</v>
      </c>
      <c r="F53" s="276" t="s">
        <v>200</v>
      </c>
      <c r="G53" s="173">
        <v>2014</v>
      </c>
      <c r="H53" s="173" t="s">
        <v>1275</v>
      </c>
      <c r="I53" s="173">
        <v>2</v>
      </c>
      <c r="J53" s="173" t="s">
        <v>1323</v>
      </c>
      <c r="K53" s="173">
        <v>0</v>
      </c>
      <c r="L53" s="173" t="s">
        <v>1324</v>
      </c>
      <c r="M53" s="174">
        <v>2</v>
      </c>
      <c r="N53" s="270"/>
      <c r="O53" s="177">
        <f t="shared" si="0"/>
        <v>0</v>
      </c>
      <c r="P53" s="176"/>
      <c r="Q53" s="177">
        <f t="shared" si="11"/>
        <v>0</v>
      </c>
      <c r="R53" s="175">
        <f t="shared" si="12"/>
        <v>0</v>
      </c>
      <c r="S53" s="177">
        <f t="shared" si="13"/>
        <v>0</v>
      </c>
      <c r="T53" s="272"/>
      <c r="U53" s="275">
        <v>1</v>
      </c>
      <c r="V53" s="175">
        <f t="shared" si="14"/>
        <v>0</v>
      </c>
      <c r="W53" s="301"/>
      <c r="X53" s="175">
        <f t="shared" si="1"/>
        <v>0</v>
      </c>
      <c r="Y53" s="175">
        <f t="shared" si="15"/>
        <v>0</v>
      </c>
      <c r="Z53" s="175">
        <f t="shared" si="2"/>
        <v>0</v>
      </c>
      <c r="AA53" s="274"/>
      <c r="AB53" s="271"/>
      <c r="AC53" s="272"/>
    </row>
    <row r="54" spans="1:29">
      <c r="A54" s="172">
        <v>4</v>
      </c>
      <c r="B54" s="172">
        <v>7</v>
      </c>
      <c r="C54" s="172" t="s">
        <v>116</v>
      </c>
      <c r="D54" s="276" t="s">
        <v>193</v>
      </c>
      <c r="E54" s="276" t="s">
        <v>201</v>
      </c>
      <c r="F54" s="276">
        <v>10584689.1058468</v>
      </c>
      <c r="G54" s="173">
        <v>1999</v>
      </c>
      <c r="H54" s="173" t="s">
        <v>1275</v>
      </c>
      <c r="I54" s="173">
        <v>2</v>
      </c>
      <c r="J54" s="173">
        <v>0</v>
      </c>
      <c r="K54" s="173">
        <v>0</v>
      </c>
      <c r="L54" s="173" t="s">
        <v>1325</v>
      </c>
      <c r="M54" s="174">
        <v>2</v>
      </c>
      <c r="N54" s="270"/>
      <c r="O54" s="177">
        <f t="shared" si="0"/>
        <v>0</v>
      </c>
      <c r="P54" s="176"/>
      <c r="Q54" s="177">
        <f t="shared" si="11"/>
        <v>0</v>
      </c>
      <c r="R54" s="175">
        <f t="shared" si="12"/>
        <v>0</v>
      </c>
      <c r="S54" s="177">
        <f t="shared" si="13"/>
        <v>0</v>
      </c>
      <c r="T54" s="272"/>
      <c r="U54" s="275">
        <v>1</v>
      </c>
      <c r="V54" s="175">
        <f t="shared" si="14"/>
        <v>0</v>
      </c>
      <c r="W54" s="301"/>
      <c r="X54" s="175">
        <f t="shared" si="1"/>
        <v>0</v>
      </c>
      <c r="Y54" s="175">
        <f t="shared" si="15"/>
        <v>0</v>
      </c>
      <c r="Z54" s="175">
        <f t="shared" si="2"/>
        <v>0</v>
      </c>
      <c r="AA54" s="274"/>
      <c r="AB54" s="271"/>
      <c r="AC54" s="272"/>
    </row>
    <row r="55" spans="1:29">
      <c r="A55" s="172">
        <v>4</v>
      </c>
      <c r="B55" s="172">
        <v>8</v>
      </c>
      <c r="C55" s="172" t="s">
        <v>116</v>
      </c>
      <c r="D55" s="276" t="s">
        <v>193</v>
      </c>
      <c r="E55" s="276" t="s">
        <v>202</v>
      </c>
      <c r="F55" s="276">
        <v>4192</v>
      </c>
      <c r="G55" s="173">
        <v>2006</v>
      </c>
      <c r="H55" s="173" t="s">
        <v>1275</v>
      </c>
      <c r="I55" s="173">
        <v>2</v>
      </c>
      <c r="J55" s="173" t="s">
        <v>1326</v>
      </c>
      <c r="K55" s="173" t="s">
        <v>1327</v>
      </c>
      <c r="L55" s="173" t="s">
        <v>1284</v>
      </c>
      <c r="M55" s="174">
        <v>1</v>
      </c>
      <c r="N55" s="270"/>
      <c r="O55" s="177">
        <f t="shared" si="0"/>
        <v>0</v>
      </c>
      <c r="P55" s="176"/>
      <c r="Q55" s="177">
        <f t="shared" si="11"/>
        <v>0</v>
      </c>
      <c r="R55" s="175">
        <f t="shared" si="12"/>
        <v>0</v>
      </c>
      <c r="S55" s="177">
        <f t="shared" si="13"/>
        <v>0</v>
      </c>
      <c r="T55" s="272"/>
      <c r="U55" s="275">
        <v>1</v>
      </c>
      <c r="V55" s="175">
        <f t="shared" si="14"/>
        <v>0</v>
      </c>
      <c r="W55" s="301"/>
      <c r="X55" s="175">
        <f t="shared" si="1"/>
        <v>0</v>
      </c>
      <c r="Y55" s="175">
        <f t="shared" si="15"/>
        <v>0</v>
      </c>
      <c r="Z55" s="175">
        <f t="shared" si="2"/>
        <v>0</v>
      </c>
      <c r="AA55" s="274"/>
      <c r="AB55" s="271"/>
      <c r="AC55" s="272"/>
    </row>
    <row r="56" spans="1:29" ht="45">
      <c r="A56" s="172">
        <v>4</v>
      </c>
      <c r="B56" s="172">
        <v>9</v>
      </c>
      <c r="C56" s="172" t="s">
        <v>116</v>
      </c>
      <c r="D56" s="276" t="s">
        <v>203</v>
      </c>
      <c r="E56" s="276" t="s">
        <v>204</v>
      </c>
      <c r="F56" s="276" t="s">
        <v>205</v>
      </c>
      <c r="G56" s="173" t="s">
        <v>206</v>
      </c>
      <c r="H56" s="173" t="s">
        <v>1275</v>
      </c>
      <c r="I56" s="173">
        <v>2</v>
      </c>
      <c r="J56" s="173" t="s">
        <v>1328</v>
      </c>
      <c r="K56" s="173">
        <v>0</v>
      </c>
      <c r="L56" s="173" t="s">
        <v>1329</v>
      </c>
      <c r="M56" s="174">
        <v>4</v>
      </c>
      <c r="N56" s="270"/>
      <c r="O56" s="177">
        <f t="shared" si="0"/>
        <v>0</v>
      </c>
      <c r="P56" s="176"/>
      <c r="Q56" s="177">
        <f t="shared" si="11"/>
        <v>0</v>
      </c>
      <c r="R56" s="175">
        <f t="shared" si="12"/>
        <v>0</v>
      </c>
      <c r="S56" s="177">
        <f t="shared" si="13"/>
        <v>0</v>
      </c>
      <c r="T56" s="272"/>
      <c r="U56" s="275">
        <v>1</v>
      </c>
      <c r="V56" s="175">
        <f t="shared" si="14"/>
        <v>0</v>
      </c>
      <c r="W56" s="301"/>
      <c r="X56" s="175">
        <f t="shared" si="1"/>
        <v>0</v>
      </c>
      <c r="Y56" s="175">
        <f t="shared" si="15"/>
        <v>0</v>
      </c>
      <c r="Z56" s="175">
        <f t="shared" si="2"/>
        <v>0</v>
      </c>
      <c r="AA56" s="274"/>
      <c r="AB56" s="271"/>
      <c r="AC56" s="272"/>
    </row>
    <row r="57" spans="1:29">
      <c r="A57" s="172">
        <v>4</v>
      </c>
      <c r="B57" s="172">
        <v>10</v>
      </c>
      <c r="C57" s="172" t="s">
        <v>116</v>
      </c>
      <c r="D57" s="276" t="s">
        <v>193</v>
      </c>
      <c r="E57" s="276" t="s">
        <v>207</v>
      </c>
      <c r="F57" s="276" t="s">
        <v>208</v>
      </c>
      <c r="G57" s="173">
        <v>2003</v>
      </c>
      <c r="H57" s="173" t="s">
        <v>1275</v>
      </c>
      <c r="I57" s="173">
        <v>2</v>
      </c>
      <c r="J57" s="173">
        <v>0</v>
      </c>
      <c r="K57" s="173">
        <v>0</v>
      </c>
      <c r="L57" s="173" t="s">
        <v>1290</v>
      </c>
      <c r="M57" s="174">
        <v>2</v>
      </c>
      <c r="N57" s="270"/>
      <c r="O57" s="177">
        <f t="shared" si="0"/>
        <v>0</v>
      </c>
      <c r="P57" s="176"/>
      <c r="Q57" s="177">
        <f t="shared" si="11"/>
        <v>0</v>
      </c>
      <c r="R57" s="175">
        <f t="shared" si="12"/>
        <v>0</v>
      </c>
      <c r="S57" s="177">
        <f t="shared" si="13"/>
        <v>0</v>
      </c>
      <c r="T57" s="272"/>
      <c r="U57" s="275">
        <v>1</v>
      </c>
      <c r="V57" s="175">
        <f t="shared" si="14"/>
        <v>0</v>
      </c>
      <c r="W57" s="301"/>
      <c r="X57" s="175">
        <f t="shared" si="1"/>
        <v>0</v>
      </c>
      <c r="Y57" s="175">
        <f t="shared" si="15"/>
        <v>0</v>
      </c>
      <c r="Z57" s="175">
        <f t="shared" si="2"/>
        <v>0</v>
      </c>
      <c r="AA57" s="274"/>
      <c r="AB57" s="271"/>
      <c r="AC57" s="272"/>
    </row>
    <row r="58" spans="1:29" ht="22.5">
      <c r="A58" s="172">
        <v>4</v>
      </c>
      <c r="B58" s="172">
        <v>11</v>
      </c>
      <c r="C58" s="172" t="s">
        <v>116</v>
      </c>
      <c r="D58" s="276" t="s">
        <v>209</v>
      </c>
      <c r="E58" s="276" t="s">
        <v>210</v>
      </c>
      <c r="F58" s="276" t="s">
        <v>211</v>
      </c>
      <c r="G58" s="173">
        <v>2014</v>
      </c>
      <c r="H58" s="173" t="s">
        <v>1275</v>
      </c>
      <c r="I58" s="173">
        <v>2</v>
      </c>
      <c r="J58" s="173" t="s">
        <v>1330</v>
      </c>
      <c r="K58" s="173">
        <v>0</v>
      </c>
      <c r="L58" s="173" t="s">
        <v>1331</v>
      </c>
      <c r="M58" s="174">
        <v>1</v>
      </c>
      <c r="N58" s="270"/>
      <c r="O58" s="177">
        <f t="shared" si="0"/>
        <v>0</v>
      </c>
      <c r="P58" s="176"/>
      <c r="Q58" s="177">
        <f t="shared" si="11"/>
        <v>0</v>
      </c>
      <c r="R58" s="175">
        <f t="shared" si="12"/>
        <v>0</v>
      </c>
      <c r="S58" s="177">
        <f t="shared" si="13"/>
        <v>0</v>
      </c>
      <c r="T58" s="272"/>
      <c r="U58" s="275">
        <v>1</v>
      </c>
      <c r="V58" s="175">
        <f t="shared" si="14"/>
        <v>0</v>
      </c>
      <c r="W58" s="301"/>
      <c r="X58" s="175">
        <f t="shared" si="1"/>
        <v>0</v>
      </c>
      <c r="Y58" s="175">
        <f t="shared" si="15"/>
        <v>0</v>
      </c>
      <c r="Z58" s="175">
        <f t="shared" si="2"/>
        <v>0</v>
      </c>
      <c r="AA58" s="274"/>
      <c r="AB58" s="271"/>
      <c r="AC58" s="272"/>
    </row>
    <row r="59" spans="1:29" ht="33.75">
      <c r="A59" s="172">
        <v>4</v>
      </c>
      <c r="B59" s="172">
        <v>12</v>
      </c>
      <c r="C59" s="172" t="s">
        <v>116</v>
      </c>
      <c r="D59" s="276" t="s">
        <v>190</v>
      </c>
      <c r="E59" s="276" t="s">
        <v>212</v>
      </c>
      <c r="F59" s="276" t="s">
        <v>213</v>
      </c>
      <c r="G59" s="173">
        <v>2013</v>
      </c>
      <c r="H59" s="173" t="s">
        <v>1275</v>
      </c>
      <c r="I59" s="173">
        <v>2</v>
      </c>
      <c r="J59" s="173" t="s">
        <v>1332</v>
      </c>
      <c r="K59" s="173" t="s">
        <v>1333</v>
      </c>
      <c r="L59" s="173" t="s">
        <v>1334</v>
      </c>
      <c r="M59" s="174">
        <v>3</v>
      </c>
      <c r="N59" s="270"/>
      <c r="O59" s="177">
        <f t="shared" si="0"/>
        <v>0</v>
      </c>
      <c r="P59" s="176"/>
      <c r="Q59" s="177">
        <f t="shared" si="11"/>
        <v>0</v>
      </c>
      <c r="R59" s="175">
        <f t="shared" si="12"/>
        <v>0</v>
      </c>
      <c r="S59" s="177">
        <f t="shared" si="13"/>
        <v>0</v>
      </c>
      <c r="T59" s="272"/>
      <c r="U59" s="275">
        <v>1</v>
      </c>
      <c r="V59" s="175">
        <f t="shared" si="14"/>
        <v>0</v>
      </c>
      <c r="W59" s="301"/>
      <c r="X59" s="175">
        <f t="shared" si="1"/>
        <v>0</v>
      </c>
      <c r="Y59" s="175">
        <f t="shared" si="15"/>
        <v>0</v>
      </c>
      <c r="Z59" s="175">
        <f t="shared" si="2"/>
        <v>0</v>
      </c>
      <c r="AA59" s="274"/>
      <c r="AB59" s="271"/>
      <c r="AC59" s="272"/>
    </row>
    <row r="60" spans="1:29" ht="45">
      <c r="A60" s="172">
        <v>4</v>
      </c>
      <c r="B60" s="172">
        <v>13</v>
      </c>
      <c r="C60" s="172" t="s">
        <v>116</v>
      </c>
      <c r="D60" s="276" t="s">
        <v>214</v>
      </c>
      <c r="E60" s="276" t="s">
        <v>215</v>
      </c>
      <c r="F60" s="276" t="s">
        <v>216</v>
      </c>
      <c r="G60" s="173">
        <v>2014</v>
      </c>
      <c r="H60" s="173" t="s">
        <v>1275</v>
      </c>
      <c r="I60" s="173">
        <v>2</v>
      </c>
      <c r="J60" s="173" t="s">
        <v>1323</v>
      </c>
      <c r="K60" s="173">
        <v>0</v>
      </c>
      <c r="L60" s="173" t="s">
        <v>1324</v>
      </c>
      <c r="M60" s="174">
        <v>5</v>
      </c>
      <c r="N60" s="270"/>
      <c r="O60" s="177">
        <f t="shared" si="0"/>
        <v>0</v>
      </c>
      <c r="P60" s="176"/>
      <c r="Q60" s="177">
        <f t="shared" si="11"/>
        <v>0</v>
      </c>
      <c r="R60" s="175">
        <f t="shared" si="12"/>
        <v>0</v>
      </c>
      <c r="S60" s="177">
        <f t="shared" si="13"/>
        <v>0</v>
      </c>
      <c r="T60" s="272"/>
      <c r="U60" s="275">
        <v>1</v>
      </c>
      <c r="V60" s="175">
        <f t="shared" si="14"/>
        <v>0</v>
      </c>
      <c r="W60" s="301"/>
      <c r="X60" s="175">
        <f t="shared" si="1"/>
        <v>0</v>
      </c>
      <c r="Y60" s="175">
        <f t="shared" si="15"/>
        <v>0</v>
      </c>
      <c r="Z60" s="175">
        <f t="shared" si="2"/>
        <v>0</v>
      </c>
      <c r="AA60" s="274"/>
      <c r="AB60" s="271"/>
      <c r="AC60" s="272"/>
    </row>
    <row r="61" spans="1:29" ht="22.5">
      <c r="A61" s="172">
        <v>4</v>
      </c>
      <c r="B61" s="172">
        <v>14</v>
      </c>
      <c r="C61" s="172" t="s">
        <v>116</v>
      </c>
      <c r="D61" s="276" t="s">
        <v>217</v>
      </c>
      <c r="E61" s="276" t="s">
        <v>218</v>
      </c>
      <c r="F61" s="276" t="s">
        <v>219</v>
      </c>
      <c r="G61" s="173">
        <v>2011</v>
      </c>
      <c r="H61" s="173" t="s">
        <v>1275</v>
      </c>
      <c r="I61" s="173">
        <v>2</v>
      </c>
      <c r="J61" s="173" t="s">
        <v>1328</v>
      </c>
      <c r="K61" s="173" t="s">
        <v>1335</v>
      </c>
      <c r="L61" s="173" t="s">
        <v>1336</v>
      </c>
      <c r="M61" s="174">
        <v>1</v>
      </c>
      <c r="N61" s="270"/>
      <c r="O61" s="177">
        <f t="shared" si="0"/>
        <v>0</v>
      </c>
      <c r="P61" s="176"/>
      <c r="Q61" s="177">
        <f t="shared" si="11"/>
        <v>0</v>
      </c>
      <c r="R61" s="175">
        <f t="shared" si="12"/>
        <v>0</v>
      </c>
      <c r="S61" s="177">
        <f t="shared" si="13"/>
        <v>0</v>
      </c>
      <c r="T61" s="272"/>
      <c r="U61" s="275">
        <v>1</v>
      </c>
      <c r="V61" s="175">
        <f t="shared" si="14"/>
        <v>0</v>
      </c>
      <c r="W61" s="301"/>
      <c r="X61" s="175">
        <f t="shared" si="1"/>
        <v>0</v>
      </c>
      <c r="Y61" s="175">
        <f t="shared" si="15"/>
        <v>0</v>
      </c>
      <c r="Z61" s="175">
        <f t="shared" si="2"/>
        <v>0</v>
      </c>
      <c r="AA61" s="274"/>
      <c r="AB61" s="271"/>
      <c r="AC61" s="272"/>
    </row>
    <row r="62" spans="1:29" ht="33.75">
      <c r="A62" s="172">
        <v>4</v>
      </c>
      <c r="B62" s="172">
        <v>15</v>
      </c>
      <c r="C62" s="172" t="s">
        <v>116</v>
      </c>
      <c r="D62" s="276" t="s">
        <v>220</v>
      </c>
      <c r="E62" s="276" t="s">
        <v>221</v>
      </c>
      <c r="F62" s="276" t="s">
        <v>222</v>
      </c>
      <c r="G62" s="173">
        <v>2011</v>
      </c>
      <c r="H62" s="173" t="s">
        <v>1275</v>
      </c>
      <c r="I62" s="173">
        <v>2</v>
      </c>
      <c r="J62" s="173" t="s">
        <v>1337</v>
      </c>
      <c r="K62" s="173" t="s">
        <v>1338</v>
      </c>
      <c r="L62" s="173" t="s">
        <v>1339</v>
      </c>
      <c r="M62" s="174">
        <v>4</v>
      </c>
      <c r="N62" s="270"/>
      <c r="O62" s="177">
        <f t="shared" si="0"/>
        <v>0</v>
      </c>
      <c r="P62" s="176"/>
      <c r="Q62" s="177">
        <f t="shared" si="11"/>
        <v>0</v>
      </c>
      <c r="R62" s="175">
        <f t="shared" si="12"/>
        <v>0</v>
      </c>
      <c r="S62" s="177">
        <f t="shared" si="13"/>
        <v>0</v>
      </c>
      <c r="T62" s="272"/>
      <c r="U62" s="275">
        <v>1</v>
      </c>
      <c r="V62" s="175">
        <f t="shared" si="14"/>
        <v>0</v>
      </c>
      <c r="W62" s="301"/>
      <c r="X62" s="175">
        <f t="shared" si="1"/>
        <v>0</v>
      </c>
      <c r="Y62" s="175">
        <f t="shared" si="15"/>
        <v>0</v>
      </c>
      <c r="Z62" s="175">
        <f t="shared" si="2"/>
        <v>0</v>
      </c>
      <c r="AA62" s="274"/>
      <c r="AB62" s="271"/>
      <c r="AC62" s="272"/>
    </row>
    <row r="63" spans="1:29" ht="90">
      <c r="A63" s="172">
        <v>4</v>
      </c>
      <c r="B63" s="172">
        <v>16</v>
      </c>
      <c r="C63" s="172" t="s">
        <v>116</v>
      </c>
      <c r="D63" s="276" t="s">
        <v>223</v>
      </c>
      <c r="E63" s="276" t="s">
        <v>224</v>
      </c>
      <c r="F63" s="276" t="s">
        <v>225</v>
      </c>
      <c r="G63" s="173">
        <v>2011</v>
      </c>
      <c r="H63" s="173" t="s">
        <v>1275</v>
      </c>
      <c r="I63" s="173">
        <v>2</v>
      </c>
      <c r="J63" s="173" t="s">
        <v>1328</v>
      </c>
      <c r="K63" s="173" t="s">
        <v>1340</v>
      </c>
      <c r="L63" s="173" t="s">
        <v>1313</v>
      </c>
      <c r="M63" s="174">
        <v>5</v>
      </c>
      <c r="N63" s="270"/>
      <c r="O63" s="177">
        <f t="shared" si="0"/>
        <v>0</v>
      </c>
      <c r="P63" s="176"/>
      <c r="Q63" s="177">
        <f t="shared" si="11"/>
        <v>0</v>
      </c>
      <c r="R63" s="175">
        <f t="shared" si="12"/>
        <v>0</v>
      </c>
      <c r="S63" s="177">
        <f t="shared" si="13"/>
        <v>0</v>
      </c>
      <c r="T63" s="272"/>
      <c r="U63" s="275">
        <v>1</v>
      </c>
      <c r="V63" s="175">
        <f t="shared" si="14"/>
        <v>0</v>
      </c>
      <c r="W63" s="301"/>
      <c r="X63" s="175">
        <f t="shared" si="1"/>
        <v>0</v>
      </c>
      <c r="Y63" s="175">
        <f t="shared" si="15"/>
        <v>0</v>
      </c>
      <c r="Z63" s="175">
        <f t="shared" si="2"/>
        <v>0</v>
      </c>
      <c r="AA63" s="274"/>
      <c r="AB63" s="271"/>
      <c r="AC63" s="272"/>
    </row>
    <row r="64" spans="1:29" ht="22.5">
      <c r="A64" s="172">
        <v>4</v>
      </c>
      <c r="B64" s="172">
        <v>17</v>
      </c>
      <c r="C64" s="172" t="s">
        <v>155</v>
      </c>
      <c r="D64" s="276" t="s">
        <v>193</v>
      </c>
      <c r="E64" s="276" t="s">
        <v>226</v>
      </c>
      <c r="F64" s="276" t="s">
        <v>227</v>
      </c>
      <c r="G64" s="173">
        <v>2011</v>
      </c>
      <c r="H64" s="173" t="s">
        <v>1275</v>
      </c>
      <c r="I64" s="173">
        <v>2</v>
      </c>
      <c r="J64" s="173" t="s">
        <v>1341</v>
      </c>
      <c r="K64" s="173" t="s">
        <v>227</v>
      </c>
      <c r="L64" s="173">
        <v>0</v>
      </c>
      <c r="M64" s="174">
        <v>1</v>
      </c>
      <c r="N64" s="270"/>
      <c r="O64" s="177">
        <f t="shared" si="0"/>
        <v>0</v>
      </c>
      <c r="P64" s="176"/>
      <c r="Q64" s="177">
        <f t="shared" si="11"/>
        <v>0</v>
      </c>
      <c r="R64" s="175">
        <f t="shared" si="12"/>
        <v>0</v>
      </c>
      <c r="S64" s="177">
        <f t="shared" si="13"/>
        <v>0</v>
      </c>
      <c r="T64" s="272"/>
      <c r="U64" s="275">
        <v>1</v>
      </c>
      <c r="V64" s="175">
        <f t="shared" si="14"/>
        <v>0</v>
      </c>
      <c r="W64" s="301"/>
      <c r="X64" s="175">
        <f t="shared" si="1"/>
        <v>0</v>
      </c>
      <c r="Y64" s="175">
        <f t="shared" si="15"/>
        <v>0</v>
      </c>
      <c r="Z64" s="175">
        <f t="shared" si="2"/>
        <v>0</v>
      </c>
      <c r="AA64" s="274"/>
      <c r="AB64" s="271"/>
      <c r="AC64" s="272"/>
    </row>
    <row r="65" spans="1:29" ht="22.5">
      <c r="A65" s="172">
        <v>4</v>
      </c>
      <c r="B65" s="172">
        <v>18</v>
      </c>
      <c r="C65" s="172" t="s">
        <v>155</v>
      </c>
      <c r="D65" s="276" t="s">
        <v>193</v>
      </c>
      <c r="E65" s="276" t="s">
        <v>228</v>
      </c>
      <c r="F65" s="276" t="s">
        <v>229</v>
      </c>
      <c r="G65" s="173">
        <v>2007</v>
      </c>
      <c r="H65" s="173" t="s">
        <v>1275</v>
      </c>
      <c r="I65" s="173">
        <v>2</v>
      </c>
      <c r="J65" s="173" t="s">
        <v>1342</v>
      </c>
      <c r="K65" s="173" t="s">
        <v>229</v>
      </c>
      <c r="L65" s="173">
        <v>0</v>
      </c>
      <c r="M65" s="174">
        <v>1</v>
      </c>
      <c r="N65" s="270"/>
      <c r="O65" s="177">
        <f t="shared" si="0"/>
        <v>0</v>
      </c>
      <c r="P65" s="176"/>
      <c r="Q65" s="177">
        <f t="shared" si="11"/>
        <v>0</v>
      </c>
      <c r="R65" s="175">
        <f t="shared" si="12"/>
        <v>0</v>
      </c>
      <c r="S65" s="177">
        <f t="shared" si="13"/>
        <v>0</v>
      </c>
      <c r="T65" s="272"/>
      <c r="U65" s="275">
        <v>1</v>
      </c>
      <c r="V65" s="175">
        <f t="shared" si="14"/>
        <v>0</v>
      </c>
      <c r="W65" s="301"/>
      <c r="X65" s="175">
        <f t="shared" si="1"/>
        <v>0</v>
      </c>
      <c r="Y65" s="175">
        <f t="shared" si="15"/>
        <v>0</v>
      </c>
      <c r="Z65" s="175">
        <f t="shared" si="2"/>
        <v>0</v>
      </c>
      <c r="AA65" s="274"/>
      <c r="AB65" s="271"/>
      <c r="AC65" s="272"/>
    </row>
    <row r="66" spans="1:29">
      <c r="A66" s="172">
        <v>4</v>
      </c>
      <c r="B66" s="172">
        <v>19</v>
      </c>
      <c r="C66" s="172" t="s">
        <v>155</v>
      </c>
      <c r="D66" s="276" t="s">
        <v>193</v>
      </c>
      <c r="E66" s="276" t="s">
        <v>230</v>
      </c>
      <c r="F66" s="276">
        <v>298</v>
      </c>
      <c r="G66" s="173">
        <v>1997</v>
      </c>
      <c r="H66" s="173" t="s">
        <v>1275</v>
      </c>
      <c r="I66" s="173">
        <v>2</v>
      </c>
      <c r="J66" s="173" t="s">
        <v>1332</v>
      </c>
      <c r="K66" s="173">
        <v>298</v>
      </c>
      <c r="L66" s="173">
        <v>0</v>
      </c>
      <c r="M66" s="174">
        <v>1</v>
      </c>
      <c r="N66" s="270"/>
      <c r="O66" s="177">
        <f t="shared" si="0"/>
        <v>0</v>
      </c>
      <c r="P66" s="176"/>
      <c r="Q66" s="177">
        <f t="shared" si="11"/>
        <v>0</v>
      </c>
      <c r="R66" s="175">
        <f t="shared" si="12"/>
        <v>0</v>
      </c>
      <c r="S66" s="177">
        <f t="shared" si="13"/>
        <v>0</v>
      </c>
      <c r="T66" s="272"/>
      <c r="U66" s="275">
        <v>1</v>
      </c>
      <c r="V66" s="175">
        <f t="shared" si="14"/>
        <v>0</v>
      </c>
      <c r="W66" s="301"/>
      <c r="X66" s="175">
        <f t="shared" si="1"/>
        <v>0</v>
      </c>
      <c r="Y66" s="175">
        <f t="shared" si="15"/>
        <v>0</v>
      </c>
      <c r="Z66" s="175">
        <f t="shared" si="2"/>
        <v>0</v>
      </c>
      <c r="AA66" s="274"/>
      <c r="AB66" s="271"/>
      <c r="AC66" s="272"/>
    </row>
    <row r="67" spans="1:29">
      <c r="A67" s="172">
        <v>4</v>
      </c>
      <c r="B67" s="172">
        <v>20</v>
      </c>
      <c r="C67" s="172" t="s">
        <v>155</v>
      </c>
      <c r="D67" s="276" t="s">
        <v>193</v>
      </c>
      <c r="E67" s="276" t="s">
        <v>230</v>
      </c>
      <c r="F67" s="276">
        <v>290</v>
      </c>
      <c r="G67" s="173">
        <v>1997</v>
      </c>
      <c r="H67" s="173" t="s">
        <v>1275</v>
      </c>
      <c r="I67" s="173">
        <v>2</v>
      </c>
      <c r="J67" s="173" t="s">
        <v>1332</v>
      </c>
      <c r="K67" s="173">
        <v>290</v>
      </c>
      <c r="L67" s="173">
        <v>0</v>
      </c>
      <c r="M67" s="174">
        <v>1</v>
      </c>
      <c r="N67" s="270"/>
      <c r="O67" s="177">
        <f t="shared" si="0"/>
        <v>0</v>
      </c>
      <c r="P67" s="176"/>
      <c r="Q67" s="177">
        <f t="shared" si="11"/>
        <v>0</v>
      </c>
      <c r="R67" s="175">
        <f t="shared" si="12"/>
        <v>0</v>
      </c>
      <c r="S67" s="177">
        <f t="shared" si="13"/>
        <v>0</v>
      </c>
      <c r="T67" s="272"/>
      <c r="U67" s="275">
        <v>1</v>
      </c>
      <c r="V67" s="175">
        <f t="shared" si="14"/>
        <v>0</v>
      </c>
      <c r="W67" s="301"/>
      <c r="X67" s="175">
        <f t="shared" si="1"/>
        <v>0</v>
      </c>
      <c r="Y67" s="175">
        <f t="shared" si="15"/>
        <v>0</v>
      </c>
      <c r="Z67" s="175">
        <f t="shared" si="2"/>
        <v>0</v>
      </c>
      <c r="AA67" s="274"/>
      <c r="AB67" s="271"/>
      <c r="AC67" s="272"/>
    </row>
    <row r="68" spans="1:29">
      <c r="A68" s="172">
        <v>4</v>
      </c>
      <c r="B68" s="172">
        <v>21</v>
      </c>
      <c r="C68" s="172" t="s">
        <v>155</v>
      </c>
      <c r="D68" s="276" t="s">
        <v>193</v>
      </c>
      <c r="E68" s="276" t="s">
        <v>231</v>
      </c>
      <c r="F68" s="276" t="s">
        <v>232</v>
      </c>
      <c r="G68" s="173"/>
      <c r="H68" s="173" t="s">
        <v>1275</v>
      </c>
      <c r="I68" s="173">
        <v>2</v>
      </c>
      <c r="J68" s="173" t="s">
        <v>1343</v>
      </c>
      <c r="K68" s="173" t="s">
        <v>232</v>
      </c>
      <c r="L68" s="173">
        <v>0</v>
      </c>
      <c r="M68" s="174">
        <v>1</v>
      </c>
      <c r="N68" s="270"/>
      <c r="O68" s="177">
        <f t="shared" si="0"/>
        <v>0</v>
      </c>
      <c r="P68" s="176"/>
      <c r="Q68" s="177">
        <f t="shared" si="11"/>
        <v>0</v>
      </c>
      <c r="R68" s="175">
        <f t="shared" si="12"/>
        <v>0</v>
      </c>
      <c r="S68" s="177">
        <f t="shared" si="13"/>
        <v>0</v>
      </c>
      <c r="T68" s="272"/>
      <c r="U68" s="275">
        <v>1</v>
      </c>
      <c r="V68" s="175">
        <f t="shared" si="14"/>
        <v>0</v>
      </c>
      <c r="W68" s="301"/>
      <c r="X68" s="175">
        <f t="shared" si="1"/>
        <v>0</v>
      </c>
      <c r="Y68" s="175">
        <f t="shared" si="15"/>
        <v>0</v>
      </c>
      <c r="Z68" s="175">
        <f t="shared" si="2"/>
        <v>0</v>
      </c>
      <c r="AA68" s="274"/>
      <c r="AB68" s="271"/>
      <c r="AC68" s="272"/>
    </row>
    <row r="69" spans="1:29">
      <c r="A69" s="172">
        <v>4</v>
      </c>
      <c r="B69" s="172">
        <v>22</v>
      </c>
      <c r="C69" s="172" t="s">
        <v>155</v>
      </c>
      <c r="D69" s="276" t="s">
        <v>193</v>
      </c>
      <c r="E69" s="276" t="s">
        <v>233</v>
      </c>
      <c r="F69" s="276" t="s">
        <v>234</v>
      </c>
      <c r="G69" s="173"/>
      <c r="H69" s="173" t="s">
        <v>1275</v>
      </c>
      <c r="I69" s="173">
        <v>2</v>
      </c>
      <c r="J69" s="173">
        <v>0</v>
      </c>
      <c r="K69" s="173" t="s">
        <v>234</v>
      </c>
      <c r="L69" s="173">
        <v>0</v>
      </c>
      <c r="M69" s="174">
        <v>1</v>
      </c>
      <c r="N69" s="270"/>
      <c r="O69" s="177">
        <f t="shared" ref="O69:O132" si="16">M69*N69*I69</f>
        <v>0</v>
      </c>
      <c r="P69" s="176"/>
      <c r="Q69" s="177">
        <f t="shared" si="11"/>
        <v>0</v>
      </c>
      <c r="R69" s="175">
        <f t="shared" si="12"/>
        <v>0</v>
      </c>
      <c r="S69" s="177">
        <f t="shared" si="13"/>
        <v>0</v>
      </c>
      <c r="T69" s="272"/>
      <c r="U69" s="275">
        <v>1</v>
      </c>
      <c r="V69" s="175">
        <f t="shared" si="14"/>
        <v>0</v>
      </c>
      <c r="W69" s="301"/>
      <c r="X69" s="175">
        <f t="shared" ref="X69:X132" si="17">V69*W69</f>
        <v>0</v>
      </c>
      <c r="Y69" s="175">
        <f t="shared" si="15"/>
        <v>0</v>
      </c>
      <c r="Z69" s="175">
        <f t="shared" ref="Z69:Z132" si="18">V69+X69</f>
        <v>0</v>
      </c>
      <c r="AA69" s="274"/>
      <c r="AB69" s="271"/>
      <c r="AC69" s="272"/>
    </row>
    <row r="70" spans="1:29">
      <c r="A70" s="172">
        <v>4</v>
      </c>
      <c r="B70" s="172">
        <v>23</v>
      </c>
      <c r="C70" s="172" t="s">
        <v>155</v>
      </c>
      <c r="D70" s="276" t="s">
        <v>193</v>
      </c>
      <c r="E70" s="276" t="s">
        <v>235</v>
      </c>
      <c r="F70" s="276">
        <v>3418613100</v>
      </c>
      <c r="G70" s="173"/>
      <c r="H70" s="173" t="s">
        <v>1275</v>
      </c>
      <c r="I70" s="173">
        <v>2</v>
      </c>
      <c r="J70" s="173">
        <v>0</v>
      </c>
      <c r="K70" s="173">
        <v>3418613100</v>
      </c>
      <c r="L70" s="173">
        <v>0</v>
      </c>
      <c r="M70" s="174">
        <v>1</v>
      </c>
      <c r="N70" s="270"/>
      <c r="O70" s="177">
        <f t="shared" si="16"/>
        <v>0</v>
      </c>
      <c r="P70" s="176"/>
      <c r="Q70" s="177">
        <f t="shared" si="11"/>
        <v>0</v>
      </c>
      <c r="R70" s="175">
        <f t="shared" si="12"/>
        <v>0</v>
      </c>
      <c r="S70" s="177">
        <f t="shared" si="13"/>
        <v>0</v>
      </c>
      <c r="T70" s="272"/>
      <c r="U70" s="275">
        <v>1</v>
      </c>
      <c r="V70" s="175">
        <f t="shared" si="14"/>
        <v>0</v>
      </c>
      <c r="W70" s="301"/>
      <c r="X70" s="175">
        <f t="shared" si="17"/>
        <v>0</v>
      </c>
      <c r="Y70" s="175">
        <f t="shared" si="15"/>
        <v>0</v>
      </c>
      <c r="Z70" s="175">
        <f t="shared" si="18"/>
        <v>0</v>
      </c>
      <c r="AA70" s="274"/>
      <c r="AB70" s="271"/>
      <c r="AC70" s="272"/>
    </row>
    <row r="71" spans="1:29" ht="22.5">
      <c r="A71" s="172">
        <v>4</v>
      </c>
      <c r="B71" s="172">
        <v>24</v>
      </c>
      <c r="C71" s="172" t="s">
        <v>155</v>
      </c>
      <c r="D71" s="276" t="s">
        <v>236</v>
      </c>
      <c r="E71" s="276" t="s">
        <v>237</v>
      </c>
      <c r="F71" s="276"/>
      <c r="G71" s="173">
        <v>2014</v>
      </c>
      <c r="H71" s="173" t="s">
        <v>1275</v>
      </c>
      <c r="I71" s="173">
        <v>2</v>
      </c>
      <c r="J71" s="173">
        <v>0</v>
      </c>
      <c r="K71" s="173">
        <v>0</v>
      </c>
      <c r="L71" s="173">
        <v>0</v>
      </c>
      <c r="M71" s="174">
        <v>1</v>
      </c>
      <c r="N71" s="270"/>
      <c r="O71" s="177">
        <f t="shared" si="16"/>
        <v>0</v>
      </c>
      <c r="P71" s="176"/>
      <c r="Q71" s="177">
        <f t="shared" si="11"/>
        <v>0</v>
      </c>
      <c r="R71" s="175">
        <f t="shared" si="12"/>
        <v>0</v>
      </c>
      <c r="S71" s="177">
        <f t="shared" si="13"/>
        <v>0</v>
      </c>
      <c r="T71" s="272"/>
      <c r="U71" s="275">
        <v>1</v>
      </c>
      <c r="V71" s="175">
        <f t="shared" si="14"/>
        <v>0</v>
      </c>
      <c r="W71" s="301"/>
      <c r="X71" s="175">
        <f t="shared" si="17"/>
        <v>0</v>
      </c>
      <c r="Y71" s="175">
        <f t="shared" si="15"/>
        <v>0</v>
      </c>
      <c r="Z71" s="175">
        <f t="shared" si="18"/>
        <v>0</v>
      </c>
      <c r="AA71" s="274"/>
      <c r="AB71" s="271"/>
      <c r="AC71" s="272"/>
    </row>
    <row r="72" spans="1:29">
      <c r="A72" s="172">
        <v>4</v>
      </c>
      <c r="B72" s="172">
        <v>25</v>
      </c>
      <c r="C72" s="172" t="s">
        <v>155</v>
      </c>
      <c r="D72" s="276" t="s">
        <v>193</v>
      </c>
      <c r="E72" s="276" t="s">
        <v>238</v>
      </c>
      <c r="F72" s="276"/>
      <c r="G72" s="173"/>
      <c r="H72" s="173" t="s">
        <v>1275</v>
      </c>
      <c r="I72" s="173">
        <v>2</v>
      </c>
      <c r="J72" s="173">
        <v>0</v>
      </c>
      <c r="K72" s="173">
        <v>0</v>
      </c>
      <c r="L72" s="173">
        <v>0</v>
      </c>
      <c r="M72" s="174">
        <v>1</v>
      </c>
      <c r="N72" s="270"/>
      <c r="O72" s="177">
        <f t="shared" si="16"/>
        <v>0</v>
      </c>
      <c r="P72" s="176"/>
      <c r="Q72" s="177">
        <f t="shared" si="11"/>
        <v>0</v>
      </c>
      <c r="R72" s="175">
        <f t="shared" si="12"/>
        <v>0</v>
      </c>
      <c r="S72" s="177">
        <f t="shared" si="13"/>
        <v>0</v>
      </c>
      <c r="T72" s="272"/>
      <c r="U72" s="275">
        <v>1</v>
      </c>
      <c r="V72" s="175">
        <f t="shared" si="14"/>
        <v>0</v>
      </c>
      <c r="W72" s="301"/>
      <c r="X72" s="175">
        <f t="shared" si="17"/>
        <v>0</v>
      </c>
      <c r="Y72" s="175">
        <f t="shared" si="15"/>
        <v>0</v>
      </c>
      <c r="Z72" s="175">
        <f t="shared" si="18"/>
        <v>0</v>
      </c>
      <c r="AA72" s="274"/>
      <c r="AB72" s="271"/>
      <c r="AC72" s="272"/>
    </row>
    <row r="73" spans="1:29" s="288" customFormat="1">
      <c r="A73" s="277">
        <v>4</v>
      </c>
      <c r="B73" s="277">
        <v>0</v>
      </c>
      <c r="C73" s="277">
        <v>0</v>
      </c>
      <c r="D73" s="278">
        <v>0</v>
      </c>
      <c r="E73" s="278">
        <v>0</v>
      </c>
      <c r="F73" s="278">
        <v>0</v>
      </c>
      <c r="G73" s="279">
        <v>0</v>
      </c>
      <c r="H73" s="279">
        <v>0</v>
      </c>
      <c r="I73" s="279">
        <v>0</v>
      </c>
      <c r="J73" s="279">
        <v>0</v>
      </c>
      <c r="K73" s="279">
        <v>0</v>
      </c>
      <c r="L73" s="279">
        <v>0</v>
      </c>
      <c r="M73" s="280">
        <v>0</v>
      </c>
      <c r="N73" s="281"/>
      <c r="O73" s="282">
        <f>SUM(O48:O72)</f>
        <v>0</v>
      </c>
      <c r="P73" s="302"/>
      <c r="Q73" s="282">
        <f t="shared" ref="Q73:Z73" si="19">SUM(Q48:Q72)</f>
        <v>0</v>
      </c>
      <c r="R73" s="282"/>
      <c r="S73" s="282">
        <f t="shared" si="19"/>
        <v>0</v>
      </c>
      <c r="T73" s="309"/>
      <c r="U73" s="282">
        <f t="shared" si="19"/>
        <v>25</v>
      </c>
      <c r="V73" s="282">
        <f t="shared" si="19"/>
        <v>0</v>
      </c>
      <c r="W73" s="301"/>
      <c r="X73" s="282">
        <f t="shared" si="19"/>
        <v>0</v>
      </c>
      <c r="Y73" s="282"/>
      <c r="Z73" s="282">
        <f t="shared" si="19"/>
        <v>0</v>
      </c>
      <c r="AA73" s="286"/>
      <c r="AB73" s="287"/>
      <c r="AC73" s="284"/>
    </row>
    <row r="74" spans="1:29">
      <c r="A74" s="172">
        <v>5</v>
      </c>
      <c r="B74" s="172">
        <v>1</v>
      </c>
      <c r="C74" s="172" t="s">
        <v>1766</v>
      </c>
      <c r="D74" s="276" t="s">
        <v>1766</v>
      </c>
      <c r="E74" s="276" t="s">
        <v>1766</v>
      </c>
      <c r="F74" s="276"/>
      <c r="G74" s="173"/>
      <c r="H74" s="173">
        <v>0</v>
      </c>
      <c r="I74" s="173">
        <v>0</v>
      </c>
      <c r="J74" s="173">
        <v>0</v>
      </c>
      <c r="K74" s="173">
        <v>0</v>
      </c>
      <c r="L74" s="173">
        <v>0</v>
      </c>
      <c r="M74" s="174">
        <v>0</v>
      </c>
      <c r="N74" s="270"/>
      <c r="O74" s="177">
        <f t="shared" si="16"/>
        <v>0</v>
      </c>
      <c r="P74" s="176"/>
      <c r="Q74" s="177">
        <f t="shared" ref="Q74:Q84" si="20">O74*P74</f>
        <v>0</v>
      </c>
      <c r="R74" s="175" t="e">
        <f t="shared" ref="R74:R84" si="21">S74/(M74*I74)</f>
        <v>#DIV/0!</v>
      </c>
      <c r="S74" s="177">
        <f t="shared" ref="S74:S84" si="22">O74+Q74</f>
        <v>0</v>
      </c>
      <c r="T74" s="272"/>
      <c r="U74" s="275">
        <v>1</v>
      </c>
      <c r="V74" s="175">
        <f t="shared" ref="V74:V84" si="23">T74*U74*M74</f>
        <v>0</v>
      </c>
      <c r="W74" s="301"/>
      <c r="X74" s="175">
        <f t="shared" si="17"/>
        <v>0</v>
      </c>
      <c r="Y74" s="175" t="e">
        <f t="shared" ref="Y74:Y84" si="24">Z74/(M74*U74)</f>
        <v>#DIV/0!</v>
      </c>
      <c r="Z74" s="175">
        <f t="shared" si="18"/>
        <v>0</v>
      </c>
      <c r="AA74" s="274"/>
      <c r="AB74" s="271"/>
      <c r="AC74" s="272"/>
    </row>
    <row r="75" spans="1:29">
      <c r="A75" s="172">
        <v>5</v>
      </c>
      <c r="B75" s="172">
        <v>2</v>
      </c>
      <c r="C75" s="172" t="s">
        <v>116</v>
      </c>
      <c r="D75" s="276" t="s">
        <v>242</v>
      </c>
      <c r="E75" s="276" t="s">
        <v>243</v>
      </c>
      <c r="F75" s="276">
        <v>79307</v>
      </c>
      <c r="G75" s="173">
        <v>1999</v>
      </c>
      <c r="H75" s="173" t="s">
        <v>1275</v>
      </c>
      <c r="I75" s="173">
        <v>2</v>
      </c>
      <c r="J75" s="173" t="s">
        <v>1347</v>
      </c>
      <c r="K75" s="173" t="s">
        <v>1348</v>
      </c>
      <c r="L75" s="173" t="s">
        <v>1349</v>
      </c>
      <c r="M75" s="174">
        <v>1</v>
      </c>
      <c r="N75" s="270"/>
      <c r="O75" s="177">
        <f t="shared" si="16"/>
        <v>0</v>
      </c>
      <c r="P75" s="176"/>
      <c r="Q75" s="177">
        <f t="shared" si="20"/>
        <v>0</v>
      </c>
      <c r="R75" s="175">
        <f t="shared" si="21"/>
        <v>0</v>
      </c>
      <c r="S75" s="177">
        <f t="shared" si="22"/>
        <v>0</v>
      </c>
      <c r="T75" s="272"/>
      <c r="U75" s="275">
        <v>1</v>
      </c>
      <c r="V75" s="175">
        <f t="shared" si="23"/>
        <v>0</v>
      </c>
      <c r="W75" s="301"/>
      <c r="X75" s="175">
        <f t="shared" si="17"/>
        <v>0</v>
      </c>
      <c r="Y75" s="175">
        <f t="shared" si="24"/>
        <v>0</v>
      </c>
      <c r="Z75" s="175">
        <f t="shared" si="18"/>
        <v>0</v>
      </c>
      <c r="AA75" s="274"/>
      <c r="AB75" s="271"/>
      <c r="AC75" s="272"/>
    </row>
    <row r="76" spans="1:29" ht="22.5">
      <c r="A76" s="172">
        <v>5</v>
      </c>
      <c r="B76" s="172">
        <v>3</v>
      </c>
      <c r="C76" s="172" t="s">
        <v>116</v>
      </c>
      <c r="D76" s="276" t="s">
        <v>244</v>
      </c>
      <c r="E76" s="276" t="s">
        <v>245</v>
      </c>
      <c r="F76" s="276" t="s">
        <v>246</v>
      </c>
      <c r="G76" s="173">
        <v>2010</v>
      </c>
      <c r="H76" s="173" t="s">
        <v>1275</v>
      </c>
      <c r="I76" s="173">
        <v>2</v>
      </c>
      <c r="J76" s="173" t="s">
        <v>1350</v>
      </c>
      <c r="K76" s="173">
        <v>0</v>
      </c>
      <c r="L76" s="173" t="s">
        <v>1351</v>
      </c>
      <c r="M76" s="174">
        <v>2</v>
      </c>
      <c r="N76" s="270"/>
      <c r="O76" s="177">
        <f t="shared" si="16"/>
        <v>0</v>
      </c>
      <c r="P76" s="176"/>
      <c r="Q76" s="177">
        <f t="shared" si="20"/>
        <v>0</v>
      </c>
      <c r="R76" s="175">
        <f t="shared" si="21"/>
        <v>0</v>
      </c>
      <c r="S76" s="177">
        <f t="shared" si="22"/>
        <v>0</v>
      </c>
      <c r="T76" s="272"/>
      <c r="U76" s="275">
        <v>1</v>
      </c>
      <c r="V76" s="175">
        <f t="shared" si="23"/>
        <v>0</v>
      </c>
      <c r="W76" s="301"/>
      <c r="X76" s="175">
        <f t="shared" si="17"/>
        <v>0</v>
      </c>
      <c r="Y76" s="175">
        <f t="shared" si="24"/>
        <v>0</v>
      </c>
      <c r="Z76" s="175">
        <f t="shared" si="18"/>
        <v>0</v>
      </c>
      <c r="AA76" s="274"/>
      <c r="AB76" s="271"/>
      <c r="AC76" s="272"/>
    </row>
    <row r="77" spans="1:29">
      <c r="A77" s="172">
        <v>5</v>
      </c>
      <c r="B77" s="172">
        <v>4</v>
      </c>
      <c r="C77" s="172" t="s">
        <v>116</v>
      </c>
      <c r="D77" s="276" t="s">
        <v>244</v>
      </c>
      <c r="E77" s="276" t="s">
        <v>245</v>
      </c>
      <c r="F77" s="276">
        <v>1160011</v>
      </c>
      <c r="G77" s="173"/>
      <c r="H77" s="173" t="s">
        <v>1275</v>
      </c>
      <c r="I77" s="173">
        <v>2</v>
      </c>
      <c r="J77" s="173" t="s">
        <v>1350</v>
      </c>
      <c r="K77" s="173">
        <v>0</v>
      </c>
      <c r="L77" s="173" t="s">
        <v>1353</v>
      </c>
      <c r="M77" s="174">
        <v>1</v>
      </c>
      <c r="N77" s="270"/>
      <c r="O77" s="177">
        <f t="shared" si="16"/>
        <v>0</v>
      </c>
      <c r="P77" s="176"/>
      <c r="Q77" s="177">
        <f t="shared" si="20"/>
        <v>0</v>
      </c>
      <c r="R77" s="175">
        <f t="shared" si="21"/>
        <v>0</v>
      </c>
      <c r="S77" s="177">
        <f t="shared" si="22"/>
        <v>0</v>
      </c>
      <c r="T77" s="272"/>
      <c r="U77" s="275">
        <v>1</v>
      </c>
      <c r="V77" s="175">
        <f t="shared" si="23"/>
        <v>0</v>
      </c>
      <c r="W77" s="301"/>
      <c r="X77" s="175">
        <f t="shared" si="17"/>
        <v>0</v>
      </c>
      <c r="Y77" s="175">
        <f t="shared" si="24"/>
        <v>0</v>
      </c>
      <c r="Z77" s="175">
        <f t="shared" si="18"/>
        <v>0</v>
      </c>
      <c r="AA77" s="274"/>
      <c r="AB77" s="271"/>
      <c r="AC77" s="272"/>
    </row>
    <row r="78" spans="1:29">
      <c r="A78" s="172">
        <v>5</v>
      </c>
      <c r="B78" s="172">
        <v>5</v>
      </c>
      <c r="C78" s="172" t="s">
        <v>116</v>
      </c>
      <c r="D78" s="276" t="s">
        <v>244</v>
      </c>
      <c r="E78" s="276" t="s">
        <v>245</v>
      </c>
      <c r="F78" s="276">
        <v>1160010</v>
      </c>
      <c r="G78" s="173">
        <v>2011</v>
      </c>
      <c r="H78" s="173" t="s">
        <v>1275</v>
      </c>
      <c r="I78" s="173">
        <v>2</v>
      </c>
      <c r="J78" s="173" t="s">
        <v>1350</v>
      </c>
      <c r="K78" s="173">
        <v>0</v>
      </c>
      <c r="L78" s="173" t="s">
        <v>1354</v>
      </c>
      <c r="M78" s="174">
        <v>1</v>
      </c>
      <c r="N78" s="270"/>
      <c r="O78" s="177">
        <f t="shared" si="16"/>
        <v>0</v>
      </c>
      <c r="P78" s="176"/>
      <c r="Q78" s="177">
        <f t="shared" si="20"/>
        <v>0</v>
      </c>
      <c r="R78" s="175">
        <f t="shared" si="21"/>
        <v>0</v>
      </c>
      <c r="S78" s="177">
        <f t="shared" si="22"/>
        <v>0</v>
      </c>
      <c r="T78" s="272"/>
      <c r="U78" s="275">
        <v>1</v>
      </c>
      <c r="V78" s="175">
        <f t="shared" si="23"/>
        <v>0</v>
      </c>
      <c r="W78" s="301"/>
      <c r="X78" s="175">
        <f t="shared" si="17"/>
        <v>0</v>
      </c>
      <c r="Y78" s="175">
        <f t="shared" si="24"/>
        <v>0</v>
      </c>
      <c r="Z78" s="175">
        <f t="shared" si="18"/>
        <v>0</v>
      </c>
      <c r="AA78" s="274"/>
      <c r="AB78" s="271"/>
      <c r="AC78" s="272"/>
    </row>
    <row r="79" spans="1:29">
      <c r="A79" s="172">
        <v>5</v>
      </c>
      <c r="B79" s="172">
        <v>6</v>
      </c>
      <c r="C79" s="172" t="s">
        <v>1766</v>
      </c>
      <c r="D79" s="276" t="s">
        <v>1766</v>
      </c>
      <c r="E79" s="276" t="s">
        <v>1766</v>
      </c>
      <c r="F79" s="276"/>
      <c r="G79" s="173"/>
      <c r="H79" s="173">
        <v>0</v>
      </c>
      <c r="I79" s="173">
        <v>0</v>
      </c>
      <c r="J79" s="173">
        <v>0</v>
      </c>
      <c r="K79" s="173">
        <v>0</v>
      </c>
      <c r="L79" s="173">
        <v>0</v>
      </c>
      <c r="M79" s="174">
        <v>0</v>
      </c>
      <c r="N79" s="270"/>
      <c r="O79" s="177">
        <f t="shared" si="16"/>
        <v>0</v>
      </c>
      <c r="P79" s="176"/>
      <c r="Q79" s="177">
        <f t="shared" si="20"/>
        <v>0</v>
      </c>
      <c r="R79" s="175" t="e">
        <f t="shared" si="21"/>
        <v>#DIV/0!</v>
      </c>
      <c r="S79" s="177">
        <f t="shared" si="22"/>
        <v>0</v>
      </c>
      <c r="T79" s="272"/>
      <c r="U79" s="275">
        <v>1</v>
      </c>
      <c r="V79" s="175">
        <f t="shared" si="23"/>
        <v>0</v>
      </c>
      <c r="W79" s="301"/>
      <c r="X79" s="175">
        <f t="shared" si="17"/>
        <v>0</v>
      </c>
      <c r="Y79" s="175" t="e">
        <f t="shared" si="24"/>
        <v>#DIV/0!</v>
      </c>
      <c r="Z79" s="175">
        <f t="shared" si="18"/>
        <v>0</v>
      </c>
      <c r="AA79" s="274"/>
      <c r="AB79" s="271"/>
      <c r="AC79" s="272"/>
    </row>
    <row r="80" spans="1:29" ht="22.5">
      <c r="A80" s="172">
        <v>5</v>
      </c>
      <c r="B80" s="172">
        <v>7</v>
      </c>
      <c r="C80" s="172" t="s">
        <v>116</v>
      </c>
      <c r="D80" s="276" t="s">
        <v>250</v>
      </c>
      <c r="E80" s="276" t="s">
        <v>251</v>
      </c>
      <c r="F80" s="276" t="s">
        <v>252</v>
      </c>
      <c r="G80" s="173">
        <v>1999</v>
      </c>
      <c r="H80" s="173" t="s">
        <v>1275</v>
      </c>
      <c r="I80" s="173">
        <v>2</v>
      </c>
      <c r="J80" s="173" t="s">
        <v>1356</v>
      </c>
      <c r="K80" s="173" t="s">
        <v>1357</v>
      </c>
      <c r="L80" s="173" t="s">
        <v>1358</v>
      </c>
      <c r="M80" s="174">
        <v>2</v>
      </c>
      <c r="N80" s="270"/>
      <c r="O80" s="177">
        <f t="shared" si="16"/>
        <v>0</v>
      </c>
      <c r="P80" s="176"/>
      <c r="Q80" s="177">
        <f t="shared" si="20"/>
        <v>0</v>
      </c>
      <c r="R80" s="175">
        <f t="shared" si="21"/>
        <v>0</v>
      </c>
      <c r="S80" s="177">
        <f t="shared" si="22"/>
        <v>0</v>
      </c>
      <c r="T80" s="272"/>
      <c r="U80" s="275">
        <v>1</v>
      </c>
      <c r="V80" s="175">
        <f t="shared" si="23"/>
        <v>0</v>
      </c>
      <c r="W80" s="301"/>
      <c r="X80" s="175">
        <f t="shared" si="17"/>
        <v>0</v>
      </c>
      <c r="Y80" s="175">
        <f t="shared" si="24"/>
        <v>0</v>
      </c>
      <c r="Z80" s="175">
        <f t="shared" si="18"/>
        <v>0</v>
      </c>
      <c r="AA80" s="274"/>
      <c r="AB80" s="271"/>
      <c r="AC80" s="272"/>
    </row>
    <row r="81" spans="1:29" ht="22.5">
      <c r="A81" s="172">
        <v>5</v>
      </c>
      <c r="B81" s="172">
        <v>8</v>
      </c>
      <c r="C81" s="172" t="s">
        <v>116</v>
      </c>
      <c r="D81" s="276" t="s">
        <v>253</v>
      </c>
      <c r="E81" s="276" t="s">
        <v>254</v>
      </c>
      <c r="F81" s="276" t="s">
        <v>255</v>
      </c>
      <c r="G81" s="173">
        <v>1999</v>
      </c>
      <c r="H81" s="173" t="s">
        <v>1275</v>
      </c>
      <c r="I81" s="173">
        <v>2</v>
      </c>
      <c r="J81" s="173">
        <v>0</v>
      </c>
      <c r="K81" s="173" t="s">
        <v>1359</v>
      </c>
      <c r="L81" s="173" t="s">
        <v>1353</v>
      </c>
      <c r="M81" s="174">
        <v>2</v>
      </c>
      <c r="N81" s="270"/>
      <c r="O81" s="177">
        <f t="shared" si="16"/>
        <v>0</v>
      </c>
      <c r="P81" s="176"/>
      <c r="Q81" s="177">
        <f t="shared" si="20"/>
        <v>0</v>
      </c>
      <c r="R81" s="175">
        <f t="shared" si="21"/>
        <v>0</v>
      </c>
      <c r="S81" s="177">
        <f t="shared" si="22"/>
        <v>0</v>
      </c>
      <c r="T81" s="272"/>
      <c r="U81" s="275">
        <v>1</v>
      </c>
      <c r="V81" s="175">
        <f t="shared" si="23"/>
        <v>0</v>
      </c>
      <c r="W81" s="301"/>
      <c r="X81" s="175">
        <f t="shared" si="17"/>
        <v>0</v>
      </c>
      <c r="Y81" s="175">
        <f t="shared" si="24"/>
        <v>0</v>
      </c>
      <c r="Z81" s="175">
        <f t="shared" si="18"/>
        <v>0</v>
      </c>
      <c r="AA81" s="274"/>
      <c r="AB81" s="271"/>
      <c r="AC81" s="272"/>
    </row>
    <row r="82" spans="1:29" ht="22.5">
      <c r="A82" s="172">
        <v>5</v>
      </c>
      <c r="B82" s="172">
        <v>9</v>
      </c>
      <c r="C82" s="172" t="s">
        <v>116</v>
      </c>
      <c r="D82" s="276" t="s">
        <v>256</v>
      </c>
      <c r="E82" s="276" t="s">
        <v>257</v>
      </c>
      <c r="F82" s="276">
        <v>10</v>
      </c>
      <c r="G82" s="173">
        <v>1999</v>
      </c>
      <c r="H82" s="173" t="s">
        <v>1275</v>
      </c>
      <c r="I82" s="173">
        <v>2</v>
      </c>
      <c r="J82" s="173" t="s">
        <v>1360</v>
      </c>
      <c r="K82" s="173" t="s">
        <v>1361</v>
      </c>
      <c r="L82" s="173" t="s">
        <v>1362</v>
      </c>
      <c r="M82" s="174">
        <v>1</v>
      </c>
      <c r="N82" s="270"/>
      <c r="O82" s="177">
        <f t="shared" si="16"/>
        <v>0</v>
      </c>
      <c r="P82" s="176"/>
      <c r="Q82" s="177">
        <f t="shared" si="20"/>
        <v>0</v>
      </c>
      <c r="R82" s="175">
        <f t="shared" si="21"/>
        <v>0</v>
      </c>
      <c r="S82" s="177">
        <f t="shared" si="22"/>
        <v>0</v>
      </c>
      <c r="T82" s="272"/>
      <c r="U82" s="275">
        <v>1</v>
      </c>
      <c r="V82" s="175">
        <f t="shared" si="23"/>
        <v>0</v>
      </c>
      <c r="W82" s="301"/>
      <c r="X82" s="175">
        <f t="shared" si="17"/>
        <v>0</v>
      </c>
      <c r="Y82" s="175">
        <f t="shared" si="24"/>
        <v>0</v>
      </c>
      <c r="Z82" s="175">
        <f t="shared" si="18"/>
        <v>0</v>
      </c>
      <c r="AA82" s="274"/>
      <c r="AB82" s="271"/>
      <c r="AC82" s="272"/>
    </row>
    <row r="83" spans="1:29" ht="22.5">
      <c r="A83" s="172">
        <v>5</v>
      </c>
      <c r="B83" s="172">
        <v>10</v>
      </c>
      <c r="C83" s="172" t="s">
        <v>155</v>
      </c>
      <c r="D83" s="276" t="s">
        <v>258</v>
      </c>
      <c r="E83" s="276" t="s">
        <v>259</v>
      </c>
      <c r="F83" s="276" t="s">
        <v>260</v>
      </c>
      <c r="G83" s="173">
        <v>2003</v>
      </c>
      <c r="H83" s="173" t="s">
        <v>1275</v>
      </c>
      <c r="I83" s="173">
        <v>2</v>
      </c>
      <c r="J83" s="173">
        <v>0</v>
      </c>
      <c r="K83" s="173" t="s">
        <v>260</v>
      </c>
      <c r="L83" s="173">
        <v>0</v>
      </c>
      <c r="M83" s="174">
        <v>1</v>
      </c>
      <c r="N83" s="270"/>
      <c r="O83" s="177">
        <f t="shared" si="16"/>
        <v>0</v>
      </c>
      <c r="P83" s="176"/>
      <c r="Q83" s="177">
        <f t="shared" si="20"/>
        <v>0</v>
      </c>
      <c r="R83" s="175">
        <f t="shared" si="21"/>
        <v>0</v>
      </c>
      <c r="S83" s="177">
        <f t="shared" si="22"/>
        <v>0</v>
      </c>
      <c r="T83" s="272"/>
      <c r="U83" s="275">
        <v>1</v>
      </c>
      <c r="V83" s="175">
        <f t="shared" si="23"/>
        <v>0</v>
      </c>
      <c r="W83" s="301"/>
      <c r="X83" s="175">
        <f t="shared" si="17"/>
        <v>0</v>
      </c>
      <c r="Y83" s="175">
        <f t="shared" si="24"/>
        <v>0</v>
      </c>
      <c r="Z83" s="175">
        <f t="shared" si="18"/>
        <v>0</v>
      </c>
      <c r="AA83" s="274"/>
      <c r="AB83" s="271"/>
      <c r="AC83" s="272"/>
    </row>
    <row r="84" spans="1:29" ht="22.5">
      <c r="A84" s="172">
        <v>5</v>
      </c>
      <c r="B84" s="172">
        <v>11</v>
      </c>
      <c r="C84" s="172" t="s">
        <v>155</v>
      </c>
      <c r="D84" s="276" t="s">
        <v>261</v>
      </c>
      <c r="E84" s="276" t="s">
        <v>262</v>
      </c>
      <c r="F84" s="276" t="s">
        <v>263</v>
      </c>
      <c r="G84" s="173">
        <v>2010</v>
      </c>
      <c r="H84" s="173" t="s">
        <v>1275</v>
      </c>
      <c r="I84" s="173">
        <v>2</v>
      </c>
      <c r="J84" s="173">
        <v>0</v>
      </c>
      <c r="K84" s="173" t="s">
        <v>263</v>
      </c>
      <c r="L84" s="173">
        <v>0</v>
      </c>
      <c r="M84" s="174">
        <v>1</v>
      </c>
      <c r="N84" s="270"/>
      <c r="O84" s="177">
        <f t="shared" si="16"/>
        <v>0</v>
      </c>
      <c r="P84" s="176"/>
      <c r="Q84" s="177">
        <f t="shared" si="20"/>
        <v>0</v>
      </c>
      <c r="R84" s="175">
        <f t="shared" si="21"/>
        <v>0</v>
      </c>
      <c r="S84" s="177">
        <f t="shared" si="22"/>
        <v>0</v>
      </c>
      <c r="T84" s="272"/>
      <c r="U84" s="275">
        <v>1</v>
      </c>
      <c r="V84" s="175">
        <f t="shared" si="23"/>
        <v>0</v>
      </c>
      <c r="W84" s="301"/>
      <c r="X84" s="175">
        <f t="shared" si="17"/>
        <v>0</v>
      </c>
      <c r="Y84" s="175">
        <f t="shared" si="24"/>
        <v>0</v>
      </c>
      <c r="Z84" s="175">
        <f t="shared" si="18"/>
        <v>0</v>
      </c>
      <c r="AA84" s="274"/>
      <c r="AB84" s="271"/>
      <c r="AC84" s="272"/>
    </row>
    <row r="85" spans="1:29" s="288" customFormat="1">
      <c r="A85" s="277">
        <v>5</v>
      </c>
      <c r="B85" s="277">
        <v>0</v>
      </c>
      <c r="C85" s="277">
        <v>0</v>
      </c>
      <c r="D85" s="278">
        <v>0</v>
      </c>
      <c r="E85" s="278">
        <v>0</v>
      </c>
      <c r="F85" s="278">
        <v>0</v>
      </c>
      <c r="G85" s="279">
        <v>0</v>
      </c>
      <c r="H85" s="279">
        <v>0</v>
      </c>
      <c r="I85" s="279">
        <v>0</v>
      </c>
      <c r="J85" s="279">
        <v>0</v>
      </c>
      <c r="K85" s="279">
        <v>0</v>
      </c>
      <c r="L85" s="279">
        <v>0</v>
      </c>
      <c r="M85" s="280">
        <v>0</v>
      </c>
      <c r="N85" s="281"/>
      <c r="O85" s="282">
        <f>SUM(O74:O84)</f>
        <v>0</v>
      </c>
      <c r="P85" s="302"/>
      <c r="Q85" s="282">
        <f t="shared" ref="Q85:Z85" si="25">SUM(Q74:Q84)</f>
        <v>0</v>
      </c>
      <c r="R85" s="282"/>
      <c r="S85" s="282">
        <f t="shared" si="25"/>
        <v>0</v>
      </c>
      <c r="T85" s="309"/>
      <c r="U85" s="282">
        <f t="shared" si="25"/>
        <v>11</v>
      </c>
      <c r="V85" s="282">
        <f t="shared" si="25"/>
        <v>0</v>
      </c>
      <c r="W85" s="301"/>
      <c r="X85" s="282">
        <f t="shared" si="25"/>
        <v>0</v>
      </c>
      <c r="Y85" s="282"/>
      <c r="Z85" s="282">
        <f t="shared" si="25"/>
        <v>0</v>
      </c>
      <c r="AA85" s="286"/>
      <c r="AB85" s="287"/>
      <c r="AC85" s="284"/>
    </row>
    <row r="86" spans="1:29">
      <c r="A86" s="172">
        <v>6</v>
      </c>
      <c r="B86" s="172">
        <v>1</v>
      </c>
      <c r="C86" s="172" t="s">
        <v>116</v>
      </c>
      <c r="D86" s="276" t="s">
        <v>264</v>
      </c>
      <c r="E86" s="276" t="s">
        <v>265</v>
      </c>
      <c r="F86" s="276">
        <v>52188</v>
      </c>
      <c r="G86" s="173">
        <v>1999</v>
      </c>
      <c r="H86" s="173" t="s">
        <v>1275</v>
      </c>
      <c r="I86" s="173">
        <v>2</v>
      </c>
      <c r="J86" s="173" t="s">
        <v>1363</v>
      </c>
      <c r="K86" s="173" t="s">
        <v>1364</v>
      </c>
      <c r="L86" s="173" t="s">
        <v>1365</v>
      </c>
      <c r="M86" s="174">
        <v>1</v>
      </c>
      <c r="N86" s="270"/>
      <c r="O86" s="177">
        <f t="shared" si="16"/>
        <v>0</v>
      </c>
      <c r="P86" s="176"/>
      <c r="Q86" s="177">
        <f t="shared" ref="Q86:Q98" si="26">O86*P86</f>
        <v>0</v>
      </c>
      <c r="R86" s="175">
        <f t="shared" ref="R86:R98" si="27">S86/(M86*I86)</f>
        <v>0</v>
      </c>
      <c r="S86" s="177">
        <f t="shared" ref="S86:S98" si="28">O86+Q86</f>
        <v>0</v>
      </c>
      <c r="T86" s="272"/>
      <c r="U86" s="275">
        <v>1</v>
      </c>
      <c r="V86" s="175">
        <f t="shared" ref="V86:V98" si="29">T86*U86*M86</f>
        <v>0</v>
      </c>
      <c r="W86" s="301"/>
      <c r="X86" s="175">
        <f t="shared" si="17"/>
        <v>0</v>
      </c>
      <c r="Y86" s="175">
        <f t="shared" ref="Y86:Y98" si="30">Z86/(M86*U86)</f>
        <v>0</v>
      </c>
      <c r="Z86" s="175">
        <f t="shared" si="18"/>
        <v>0</v>
      </c>
      <c r="AA86" s="274"/>
      <c r="AB86" s="271"/>
      <c r="AC86" s="272"/>
    </row>
    <row r="87" spans="1:29">
      <c r="A87" s="172">
        <v>6</v>
      </c>
      <c r="B87" s="172">
        <v>2</v>
      </c>
      <c r="C87" s="172" t="s">
        <v>116</v>
      </c>
      <c r="D87" s="276" t="s">
        <v>266</v>
      </c>
      <c r="E87" s="276" t="s">
        <v>267</v>
      </c>
      <c r="F87" s="276" t="s">
        <v>268</v>
      </c>
      <c r="G87" s="173">
        <v>1999</v>
      </c>
      <c r="H87" s="173" t="s">
        <v>1275</v>
      </c>
      <c r="I87" s="173">
        <v>2</v>
      </c>
      <c r="J87" s="173" t="s">
        <v>1366</v>
      </c>
      <c r="K87" s="173" t="s">
        <v>1367</v>
      </c>
      <c r="L87" s="173" t="s">
        <v>1368</v>
      </c>
      <c r="M87" s="174">
        <v>1</v>
      </c>
      <c r="N87" s="270"/>
      <c r="O87" s="177">
        <f t="shared" si="16"/>
        <v>0</v>
      </c>
      <c r="P87" s="176"/>
      <c r="Q87" s="177">
        <f t="shared" si="26"/>
        <v>0</v>
      </c>
      <c r="R87" s="175">
        <f t="shared" si="27"/>
        <v>0</v>
      </c>
      <c r="S87" s="177">
        <f t="shared" si="28"/>
        <v>0</v>
      </c>
      <c r="T87" s="272"/>
      <c r="U87" s="275">
        <v>1</v>
      </c>
      <c r="V87" s="175">
        <f t="shared" si="29"/>
        <v>0</v>
      </c>
      <c r="W87" s="301"/>
      <c r="X87" s="175">
        <f t="shared" si="17"/>
        <v>0</v>
      </c>
      <c r="Y87" s="175">
        <f t="shared" si="30"/>
        <v>0</v>
      </c>
      <c r="Z87" s="175">
        <f t="shared" si="18"/>
        <v>0</v>
      </c>
      <c r="AA87" s="274"/>
      <c r="AB87" s="271"/>
      <c r="AC87" s="272"/>
    </row>
    <row r="88" spans="1:29" ht="22.5">
      <c r="A88" s="172">
        <v>6</v>
      </c>
      <c r="B88" s="172">
        <v>3</v>
      </c>
      <c r="C88" s="172" t="s">
        <v>116</v>
      </c>
      <c r="D88" s="276" t="s">
        <v>264</v>
      </c>
      <c r="E88" s="276" t="s">
        <v>269</v>
      </c>
      <c r="F88" s="276" t="s">
        <v>270</v>
      </c>
      <c r="G88" s="173">
        <v>1999</v>
      </c>
      <c r="H88" s="173" t="s">
        <v>1275</v>
      </c>
      <c r="I88" s="173">
        <v>2</v>
      </c>
      <c r="J88" s="173">
        <v>0</v>
      </c>
      <c r="K88" s="173" t="s">
        <v>1369</v>
      </c>
      <c r="L88" s="173" t="s">
        <v>1370</v>
      </c>
      <c r="M88" s="174">
        <v>1</v>
      </c>
      <c r="N88" s="270"/>
      <c r="O88" s="177">
        <f t="shared" si="16"/>
        <v>0</v>
      </c>
      <c r="P88" s="176"/>
      <c r="Q88" s="177">
        <f t="shared" si="26"/>
        <v>0</v>
      </c>
      <c r="R88" s="175">
        <f t="shared" si="27"/>
        <v>0</v>
      </c>
      <c r="S88" s="177">
        <f t="shared" si="28"/>
        <v>0</v>
      </c>
      <c r="T88" s="272"/>
      <c r="U88" s="275">
        <v>1</v>
      </c>
      <c r="V88" s="175">
        <f t="shared" si="29"/>
        <v>0</v>
      </c>
      <c r="W88" s="301"/>
      <c r="X88" s="175">
        <f t="shared" si="17"/>
        <v>0</v>
      </c>
      <c r="Y88" s="175">
        <f t="shared" si="30"/>
        <v>0</v>
      </c>
      <c r="Z88" s="175">
        <f t="shared" si="18"/>
        <v>0</v>
      </c>
      <c r="AA88" s="274"/>
      <c r="AB88" s="271"/>
      <c r="AC88" s="272"/>
    </row>
    <row r="89" spans="1:29">
      <c r="A89" s="172">
        <v>6</v>
      </c>
      <c r="B89" s="172">
        <v>4</v>
      </c>
      <c r="C89" s="172" t="s">
        <v>116</v>
      </c>
      <c r="D89" s="276" t="s">
        <v>271</v>
      </c>
      <c r="E89" s="276" t="s">
        <v>272</v>
      </c>
      <c r="F89" s="276" t="s">
        <v>273</v>
      </c>
      <c r="G89" s="173">
        <v>1999</v>
      </c>
      <c r="H89" s="173" t="s">
        <v>1275</v>
      </c>
      <c r="I89" s="173">
        <v>2</v>
      </c>
      <c r="J89" s="173">
        <v>0</v>
      </c>
      <c r="K89" s="173" t="s">
        <v>1371</v>
      </c>
      <c r="L89" s="173" t="s">
        <v>1372</v>
      </c>
      <c r="M89" s="174">
        <v>1</v>
      </c>
      <c r="N89" s="270"/>
      <c r="O89" s="177">
        <f t="shared" si="16"/>
        <v>0</v>
      </c>
      <c r="P89" s="176"/>
      <c r="Q89" s="177">
        <f t="shared" si="26"/>
        <v>0</v>
      </c>
      <c r="R89" s="175">
        <f t="shared" si="27"/>
        <v>0</v>
      </c>
      <c r="S89" s="177">
        <f t="shared" si="28"/>
        <v>0</v>
      </c>
      <c r="T89" s="272"/>
      <c r="U89" s="275">
        <v>1</v>
      </c>
      <c r="V89" s="175">
        <f t="shared" si="29"/>
        <v>0</v>
      </c>
      <c r="W89" s="301"/>
      <c r="X89" s="175">
        <f t="shared" si="17"/>
        <v>0</v>
      </c>
      <c r="Y89" s="175">
        <f t="shared" si="30"/>
        <v>0</v>
      </c>
      <c r="Z89" s="175">
        <f t="shared" si="18"/>
        <v>0</v>
      </c>
      <c r="AA89" s="274"/>
      <c r="AB89" s="271"/>
      <c r="AC89" s="272"/>
    </row>
    <row r="90" spans="1:29">
      <c r="A90" s="172">
        <v>6</v>
      </c>
      <c r="B90" s="172">
        <v>5</v>
      </c>
      <c r="C90" s="172" t="s">
        <v>116</v>
      </c>
      <c r="D90" s="276" t="s">
        <v>274</v>
      </c>
      <c r="E90" s="276" t="s">
        <v>275</v>
      </c>
      <c r="F90" s="276" t="s">
        <v>276</v>
      </c>
      <c r="G90" s="173">
        <v>1999</v>
      </c>
      <c r="H90" s="173" t="s">
        <v>1275</v>
      </c>
      <c r="I90" s="173">
        <v>2</v>
      </c>
      <c r="J90" s="173" t="s">
        <v>1373</v>
      </c>
      <c r="K90" s="173">
        <v>0</v>
      </c>
      <c r="L90" s="173" t="s">
        <v>1374</v>
      </c>
      <c r="M90" s="174">
        <v>2</v>
      </c>
      <c r="N90" s="270"/>
      <c r="O90" s="177">
        <f t="shared" si="16"/>
        <v>0</v>
      </c>
      <c r="P90" s="176"/>
      <c r="Q90" s="177">
        <f t="shared" si="26"/>
        <v>0</v>
      </c>
      <c r="R90" s="175">
        <f t="shared" si="27"/>
        <v>0</v>
      </c>
      <c r="S90" s="177">
        <f t="shared" si="28"/>
        <v>0</v>
      </c>
      <c r="T90" s="272"/>
      <c r="U90" s="275">
        <v>1</v>
      </c>
      <c r="V90" s="175">
        <f t="shared" si="29"/>
        <v>0</v>
      </c>
      <c r="W90" s="301"/>
      <c r="X90" s="175">
        <f t="shared" si="17"/>
        <v>0</v>
      </c>
      <c r="Y90" s="175">
        <f t="shared" si="30"/>
        <v>0</v>
      </c>
      <c r="Z90" s="175">
        <f t="shared" si="18"/>
        <v>0</v>
      </c>
      <c r="AA90" s="274"/>
      <c r="AB90" s="271"/>
      <c r="AC90" s="272"/>
    </row>
    <row r="91" spans="1:29" ht="45">
      <c r="A91" s="172">
        <v>6</v>
      </c>
      <c r="B91" s="172">
        <v>6</v>
      </c>
      <c r="C91" s="172" t="s">
        <v>116</v>
      </c>
      <c r="D91" s="276" t="s">
        <v>277</v>
      </c>
      <c r="E91" s="276" t="s">
        <v>278</v>
      </c>
      <c r="F91" s="276">
        <v>92693</v>
      </c>
      <c r="G91" s="173">
        <v>1999</v>
      </c>
      <c r="H91" s="173" t="s">
        <v>1275</v>
      </c>
      <c r="I91" s="173">
        <v>2</v>
      </c>
      <c r="J91" s="173" t="s">
        <v>1375</v>
      </c>
      <c r="K91" s="173">
        <v>0</v>
      </c>
      <c r="L91" s="173" t="s">
        <v>1376</v>
      </c>
      <c r="M91" s="174">
        <v>1</v>
      </c>
      <c r="N91" s="270"/>
      <c r="O91" s="177">
        <f t="shared" si="16"/>
        <v>0</v>
      </c>
      <c r="P91" s="176"/>
      <c r="Q91" s="177">
        <f t="shared" si="26"/>
        <v>0</v>
      </c>
      <c r="R91" s="175">
        <f t="shared" si="27"/>
        <v>0</v>
      </c>
      <c r="S91" s="177">
        <f t="shared" si="28"/>
        <v>0</v>
      </c>
      <c r="T91" s="272"/>
      <c r="U91" s="275">
        <v>1</v>
      </c>
      <c r="V91" s="175">
        <f t="shared" si="29"/>
        <v>0</v>
      </c>
      <c r="W91" s="301"/>
      <c r="X91" s="175">
        <f t="shared" si="17"/>
        <v>0</v>
      </c>
      <c r="Y91" s="175">
        <f t="shared" si="30"/>
        <v>0</v>
      </c>
      <c r="Z91" s="175">
        <f t="shared" si="18"/>
        <v>0</v>
      </c>
      <c r="AA91" s="274"/>
      <c r="AB91" s="271"/>
      <c r="AC91" s="272"/>
    </row>
    <row r="92" spans="1:29" ht="45">
      <c r="A92" s="172">
        <v>6</v>
      </c>
      <c r="B92" s="172">
        <v>7</v>
      </c>
      <c r="C92" s="172" t="s">
        <v>116</v>
      </c>
      <c r="D92" s="276" t="s">
        <v>274</v>
      </c>
      <c r="E92" s="276" t="s">
        <v>279</v>
      </c>
      <c r="F92" s="276" t="s">
        <v>280</v>
      </c>
      <c r="G92" s="173">
        <v>2000</v>
      </c>
      <c r="H92" s="173" t="s">
        <v>1275</v>
      </c>
      <c r="I92" s="173">
        <v>2</v>
      </c>
      <c r="J92" s="173" t="s">
        <v>1352</v>
      </c>
      <c r="K92" s="173" t="s">
        <v>280</v>
      </c>
      <c r="L92" s="173" t="s">
        <v>1377</v>
      </c>
      <c r="M92" s="174">
        <v>1</v>
      </c>
      <c r="N92" s="270"/>
      <c r="O92" s="177">
        <f t="shared" si="16"/>
        <v>0</v>
      </c>
      <c r="P92" s="176"/>
      <c r="Q92" s="177">
        <f t="shared" si="26"/>
        <v>0</v>
      </c>
      <c r="R92" s="175">
        <f t="shared" si="27"/>
        <v>0</v>
      </c>
      <c r="S92" s="177">
        <f t="shared" si="28"/>
        <v>0</v>
      </c>
      <c r="T92" s="272"/>
      <c r="U92" s="275">
        <v>1</v>
      </c>
      <c r="V92" s="175">
        <f t="shared" si="29"/>
        <v>0</v>
      </c>
      <c r="W92" s="301"/>
      <c r="X92" s="175">
        <f t="shared" si="17"/>
        <v>0</v>
      </c>
      <c r="Y92" s="175">
        <f t="shared" si="30"/>
        <v>0</v>
      </c>
      <c r="Z92" s="175">
        <f t="shared" si="18"/>
        <v>0</v>
      </c>
      <c r="AA92" s="274"/>
      <c r="AB92" s="271"/>
      <c r="AC92" s="272"/>
    </row>
    <row r="93" spans="1:29" ht="22.5">
      <c r="A93" s="172">
        <v>6</v>
      </c>
      <c r="B93" s="172">
        <v>8</v>
      </c>
      <c r="C93" s="172" t="s">
        <v>116</v>
      </c>
      <c r="D93" s="276" t="s">
        <v>281</v>
      </c>
      <c r="E93" s="276" t="s">
        <v>282</v>
      </c>
      <c r="F93" s="276" t="s">
        <v>283</v>
      </c>
      <c r="G93" s="173">
        <v>2015</v>
      </c>
      <c r="H93" s="173" t="s">
        <v>1275</v>
      </c>
      <c r="I93" s="173">
        <v>2</v>
      </c>
      <c r="J93" s="173" t="s">
        <v>1378</v>
      </c>
      <c r="K93" s="173" t="s">
        <v>1379</v>
      </c>
      <c r="L93" s="173" t="s">
        <v>1353</v>
      </c>
      <c r="M93" s="174">
        <v>1</v>
      </c>
      <c r="N93" s="270"/>
      <c r="O93" s="177">
        <f t="shared" si="16"/>
        <v>0</v>
      </c>
      <c r="P93" s="176"/>
      <c r="Q93" s="177">
        <f t="shared" si="26"/>
        <v>0</v>
      </c>
      <c r="R93" s="175">
        <f t="shared" si="27"/>
        <v>0</v>
      </c>
      <c r="S93" s="177">
        <f t="shared" si="28"/>
        <v>0</v>
      </c>
      <c r="T93" s="272"/>
      <c r="U93" s="275">
        <v>1</v>
      </c>
      <c r="V93" s="175">
        <f t="shared" si="29"/>
        <v>0</v>
      </c>
      <c r="W93" s="301"/>
      <c r="X93" s="175">
        <f t="shared" si="17"/>
        <v>0</v>
      </c>
      <c r="Y93" s="175">
        <f t="shared" si="30"/>
        <v>0</v>
      </c>
      <c r="Z93" s="175">
        <f t="shared" si="18"/>
        <v>0</v>
      </c>
      <c r="AA93" s="274"/>
      <c r="AB93" s="271"/>
      <c r="AC93" s="272"/>
    </row>
    <row r="94" spans="1:29">
      <c r="A94" s="172">
        <v>6</v>
      </c>
      <c r="B94" s="172">
        <v>9</v>
      </c>
      <c r="C94" s="172" t="s">
        <v>155</v>
      </c>
      <c r="D94" s="276" t="s">
        <v>284</v>
      </c>
      <c r="E94" s="276" t="s">
        <v>285</v>
      </c>
      <c r="F94" s="276">
        <v>2585</v>
      </c>
      <c r="G94" s="173"/>
      <c r="H94" s="173" t="s">
        <v>1275</v>
      </c>
      <c r="I94" s="173">
        <v>2</v>
      </c>
      <c r="J94" s="173">
        <v>0</v>
      </c>
      <c r="K94" s="173">
        <v>2585</v>
      </c>
      <c r="L94" s="173">
        <v>0</v>
      </c>
      <c r="M94" s="174">
        <v>1</v>
      </c>
      <c r="N94" s="270"/>
      <c r="O94" s="177">
        <f t="shared" si="16"/>
        <v>0</v>
      </c>
      <c r="P94" s="176"/>
      <c r="Q94" s="177">
        <f t="shared" si="26"/>
        <v>0</v>
      </c>
      <c r="R94" s="175">
        <f t="shared" si="27"/>
        <v>0</v>
      </c>
      <c r="S94" s="177">
        <f t="shared" si="28"/>
        <v>0</v>
      </c>
      <c r="T94" s="272"/>
      <c r="U94" s="275">
        <v>1</v>
      </c>
      <c r="V94" s="175">
        <f t="shared" si="29"/>
        <v>0</v>
      </c>
      <c r="W94" s="301"/>
      <c r="X94" s="175">
        <f t="shared" si="17"/>
        <v>0</v>
      </c>
      <c r="Y94" s="175">
        <f t="shared" si="30"/>
        <v>0</v>
      </c>
      <c r="Z94" s="175">
        <f t="shared" si="18"/>
        <v>0</v>
      </c>
      <c r="AA94" s="274"/>
      <c r="AB94" s="271"/>
      <c r="AC94" s="272"/>
    </row>
    <row r="95" spans="1:29">
      <c r="A95" s="172">
        <v>6</v>
      </c>
      <c r="B95" s="172">
        <v>10</v>
      </c>
      <c r="C95" s="172" t="s">
        <v>155</v>
      </c>
      <c r="D95" s="276" t="s">
        <v>284</v>
      </c>
      <c r="E95" s="276" t="s">
        <v>286</v>
      </c>
      <c r="F95" s="276">
        <v>2611</v>
      </c>
      <c r="G95" s="173"/>
      <c r="H95" s="173" t="s">
        <v>1275</v>
      </c>
      <c r="I95" s="173">
        <v>2</v>
      </c>
      <c r="J95" s="173">
        <v>0</v>
      </c>
      <c r="K95" s="173">
        <v>2611</v>
      </c>
      <c r="L95" s="173">
        <v>0</v>
      </c>
      <c r="M95" s="174">
        <v>1</v>
      </c>
      <c r="N95" s="270"/>
      <c r="O95" s="177">
        <f t="shared" si="16"/>
        <v>0</v>
      </c>
      <c r="P95" s="176"/>
      <c r="Q95" s="177">
        <f t="shared" si="26"/>
        <v>0</v>
      </c>
      <c r="R95" s="175">
        <f t="shared" si="27"/>
        <v>0</v>
      </c>
      <c r="S95" s="177">
        <f t="shared" si="28"/>
        <v>0</v>
      </c>
      <c r="T95" s="272"/>
      <c r="U95" s="275">
        <v>1</v>
      </c>
      <c r="V95" s="175">
        <f t="shared" si="29"/>
        <v>0</v>
      </c>
      <c r="W95" s="301"/>
      <c r="X95" s="175">
        <f t="shared" si="17"/>
        <v>0</v>
      </c>
      <c r="Y95" s="175">
        <f t="shared" si="30"/>
        <v>0</v>
      </c>
      <c r="Z95" s="175">
        <f t="shared" si="18"/>
        <v>0</v>
      </c>
      <c r="AA95" s="274"/>
      <c r="AB95" s="271"/>
      <c r="AC95" s="272"/>
    </row>
    <row r="96" spans="1:29">
      <c r="A96" s="172">
        <v>6</v>
      </c>
      <c r="B96" s="172">
        <v>11</v>
      </c>
      <c r="C96" s="172" t="s">
        <v>155</v>
      </c>
      <c r="D96" s="276" t="s">
        <v>287</v>
      </c>
      <c r="E96" s="276" t="s">
        <v>288</v>
      </c>
      <c r="F96" s="276" t="s">
        <v>289</v>
      </c>
      <c r="G96" s="173">
        <v>1992</v>
      </c>
      <c r="H96" s="173" t="s">
        <v>1275</v>
      </c>
      <c r="I96" s="173">
        <v>2</v>
      </c>
      <c r="J96" s="173">
        <v>0</v>
      </c>
      <c r="K96" s="173" t="s">
        <v>289</v>
      </c>
      <c r="L96" s="173">
        <v>0</v>
      </c>
      <c r="M96" s="174">
        <v>1</v>
      </c>
      <c r="N96" s="270"/>
      <c r="O96" s="177">
        <f t="shared" si="16"/>
        <v>0</v>
      </c>
      <c r="P96" s="176"/>
      <c r="Q96" s="177">
        <f t="shared" si="26"/>
        <v>0</v>
      </c>
      <c r="R96" s="175">
        <f t="shared" si="27"/>
        <v>0</v>
      </c>
      <c r="S96" s="177">
        <f t="shared" si="28"/>
        <v>0</v>
      </c>
      <c r="T96" s="272"/>
      <c r="U96" s="275">
        <v>1</v>
      </c>
      <c r="V96" s="175">
        <f t="shared" si="29"/>
        <v>0</v>
      </c>
      <c r="W96" s="301"/>
      <c r="X96" s="175">
        <f t="shared" si="17"/>
        <v>0</v>
      </c>
      <c r="Y96" s="175">
        <f t="shared" si="30"/>
        <v>0</v>
      </c>
      <c r="Z96" s="175">
        <f t="shared" si="18"/>
        <v>0</v>
      </c>
      <c r="AA96" s="274"/>
      <c r="AB96" s="271"/>
      <c r="AC96" s="272"/>
    </row>
    <row r="97" spans="1:29">
      <c r="A97" s="172">
        <v>6</v>
      </c>
      <c r="B97" s="172">
        <v>12</v>
      </c>
      <c r="C97" s="172" t="s">
        <v>155</v>
      </c>
      <c r="D97" s="276" t="s">
        <v>287</v>
      </c>
      <c r="E97" s="276" t="s">
        <v>290</v>
      </c>
      <c r="F97" s="276">
        <v>99232264</v>
      </c>
      <c r="G97" s="173">
        <v>1999</v>
      </c>
      <c r="H97" s="173" t="s">
        <v>1275</v>
      </c>
      <c r="I97" s="173">
        <v>2</v>
      </c>
      <c r="J97" s="173" t="s">
        <v>1380</v>
      </c>
      <c r="K97" s="173">
        <v>99232264</v>
      </c>
      <c r="L97" s="173">
        <v>0</v>
      </c>
      <c r="M97" s="174">
        <v>1</v>
      </c>
      <c r="N97" s="270"/>
      <c r="O97" s="177">
        <f t="shared" si="16"/>
        <v>0</v>
      </c>
      <c r="P97" s="176"/>
      <c r="Q97" s="177">
        <f t="shared" si="26"/>
        <v>0</v>
      </c>
      <c r="R97" s="175">
        <f t="shared" si="27"/>
        <v>0</v>
      </c>
      <c r="S97" s="177">
        <f t="shared" si="28"/>
        <v>0</v>
      </c>
      <c r="T97" s="272"/>
      <c r="U97" s="275">
        <v>1</v>
      </c>
      <c r="V97" s="175">
        <f t="shared" si="29"/>
        <v>0</v>
      </c>
      <c r="W97" s="301"/>
      <c r="X97" s="175">
        <f t="shared" si="17"/>
        <v>0</v>
      </c>
      <c r="Y97" s="175">
        <f t="shared" si="30"/>
        <v>0</v>
      </c>
      <c r="Z97" s="175">
        <f t="shared" si="18"/>
        <v>0</v>
      </c>
      <c r="AA97" s="274"/>
      <c r="AB97" s="271"/>
      <c r="AC97" s="272"/>
    </row>
    <row r="98" spans="1:29">
      <c r="A98" s="172">
        <v>6</v>
      </c>
      <c r="B98" s="172">
        <v>13</v>
      </c>
      <c r="C98" s="172" t="s">
        <v>155</v>
      </c>
      <c r="D98" s="276" t="s">
        <v>287</v>
      </c>
      <c r="E98" s="276" t="s">
        <v>291</v>
      </c>
      <c r="F98" s="276">
        <v>622</v>
      </c>
      <c r="G98" s="173">
        <v>1989</v>
      </c>
      <c r="H98" s="173" t="s">
        <v>1275</v>
      </c>
      <c r="I98" s="173">
        <v>2</v>
      </c>
      <c r="J98" s="173" t="s">
        <v>1381</v>
      </c>
      <c r="K98" s="173">
        <v>622</v>
      </c>
      <c r="L98" s="173">
        <v>0</v>
      </c>
      <c r="M98" s="174">
        <v>1</v>
      </c>
      <c r="N98" s="270"/>
      <c r="O98" s="177">
        <f t="shared" si="16"/>
        <v>0</v>
      </c>
      <c r="P98" s="176"/>
      <c r="Q98" s="177">
        <f t="shared" si="26"/>
        <v>0</v>
      </c>
      <c r="R98" s="175">
        <f t="shared" si="27"/>
        <v>0</v>
      </c>
      <c r="S98" s="177">
        <f t="shared" si="28"/>
        <v>0</v>
      </c>
      <c r="T98" s="272"/>
      <c r="U98" s="275">
        <v>1</v>
      </c>
      <c r="V98" s="175">
        <f t="shared" si="29"/>
        <v>0</v>
      </c>
      <c r="W98" s="301"/>
      <c r="X98" s="175">
        <f t="shared" si="17"/>
        <v>0</v>
      </c>
      <c r="Y98" s="175">
        <f t="shared" si="30"/>
        <v>0</v>
      </c>
      <c r="Z98" s="175">
        <f t="shared" si="18"/>
        <v>0</v>
      </c>
      <c r="AA98" s="274"/>
      <c r="AB98" s="271"/>
      <c r="AC98" s="272"/>
    </row>
    <row r="99" spans="1:29" s="288" customFormat="1">
      <c r="A99" s="277">
        <v>6</v>
      </c>
      <c r="B99" s="277">
        <v>0</v>
      </c>
      <c r="C99" s="277">
        <v>0</v>
      </c>
      <c r="D99" s="278">
        <v>0</v>
      </c>
      <c r="E99" s="278">
        <v>0</v>
      </c>
      <c r="F99" s="278">
        <v>0</v>
      </c>
      <c r="G99" s="279">
        <v>0</v>
      </c>
      <c r="H99" s="279">
        <v>0</v>
      </c>
      <c r="I99" s="279">
        <v>0</v>
      </c>
      <c r="J99" s="279">
        <v>0</v>
      </c>
      <c r="K99" s="279">
        <v>0</v>
      </c>
      <c r="L99" s="279">
        <v>0</v>
      </c>
      <c r="M99" s="280">
        <v>0</v>
      </c>
      <c r="N99" s="281"/>
      <c r="O99" s="282">
        <f>SUM(O86:O98)</f>
        <v>0</v>
      </c>
      <c r="P99" s="302"/>
      <c r="Q99" s="282">
        <f t="shared" ref="Q99:Z99" si="31">SUM(Q86:Q98)</f>
        <v>0</v>
      </c>
      <c r="R99" s="282"/>
      <c r="S99" s="282">
        <f t="shared" si="31"/>
        <v>0</v>
      </c>
      <c r="T99" s="309"/>
      <c r="U99" s="282">
        <f t="shared" si="31"/>
        <v>13</v>
      </c>
      <c r="V99" s="282">
        <f t="shared" si="31"/>
        <v>0</v>
      </c>
      <c r="W99" s="301"/>
      <c r="X99" s="282">
        <f t="shared" si="31"/>
        <v>0</v>
      </c>
      <c r="Y99" s="282"/>
      <c r="Z99" s="282">
        <f t="shared" si="31"/>
        <v>0</v>
      </c>
      <c r="AA99" s="286"/>
      <c r="AB99" s="287"/>
      <c r="AC99" s="284"/>
    </row>
    <row r="100" spans="1:29">
      <c r="A100" s="172">
        <v>7</v>
      </c>
      <c r="B100" s="172">
        <v>1</v>
      </c>
      <c r="C100" s="172" t="s">
        <v>1766</v>
      </c>
      <c r="D100" s="276" t="s">
        <v>1766</v>
      </c>
      <c r="E100" s="276" t="s">
        <v>1766</v>
      </c>
      <c r="F100" s="276"/>
      <c r="G100" s="173"/>
      <c r="H100" s="173">
        <v>0</v>
      </c>
      <c r="I100" s="173">
        <v>0</v>
      </c>
      <c r="J100" s="173">
        <v>0</v>
      </c>
      <c r="K100" s="173">
        <v>0</v>
      </c>
      <c r="L100" s="173">
        <v>0</v>
      </c>
      <c r="M100" s="174">
        <v>0</v>
      </c>
      <c r="N100" s="270"/>
      <c r="O100" s="177">
        <f t="shared" si="16"/>
        <v>0</v>
      </c>
      <c r="P100" s="176"/>
      <c r="Q100" s="177">
        <f>O100*P100</f>
        <v>0</v>
      </c>
      <c r="R100" s="175" t="e">
        <f>S100/(M100*I100)</f>
        <v>#DIV/0!</v>
      </c>
      <c r="S100" s="177">
        <f>O100+Q100</f>
        <v>0</v>
      </c>
      <c r="T100" s="272"/>
      <c r="U100" s="275">
        <v>1</v>
      </c>
      <c r="V100" s="175">
        <f>T100*U100*M100</f>
        <v>0</v>
      </c>
      <c r="W100" s="301"/>
      <c r="X100" s="175">
        <f t="shared" si="17"/>
        <v>0</v>
      </c>
      <c r="Y100" s="175" t="e">
        <f>Z100/(M100*U100)</f>
        <v>#DIV/0!</v>
      </c>
      <c r="Z100" s="175">
        <f t="shared" si="18"/>
        <v>0</v>
      </c>
      <c r="AA100" s="274"/>
      <c r="AB100" s="271"/>
      <c r="AC100" s="272"/>
    </row>
    <row r="101" spans="1:29" ht="22.5">
      <c r="A101" s="172">
        <v>7</v>
      </c>
      <c r="B101" s="172">
        <v>2</v>
      </c>
      <c r="C101" s="172" t="s">
        <v>116</v>
      </c>
      <c r="D101" s="276" t="s">
        <v>292</v>
      </c>
      <c r="E101" s="276" t="s">
        <v>295</v>
      </c>
      <c r="F101" s="276" t="s">
        <v>296</v>
      </c>
      <c r="G101" s="173">
        <v>2013</v>
      </c>
      <c r="H101" s="173" t="s">
        <v>1275</v>
      </c>
      <c r="I101" s="173">
        <v>2</v>
      </c>
      <c r="J101" s="173" t="s">
        <v>1385</v>
      </c>
      <c r="K101" s="173" t="s">
        <v>1386</v>
      </c>
      <c r="L101" s="173" t="s">
        <v>1384</v>
      </c>
      <c r="M101" s="174">
        <v>2</v>
      </c>
      <c r="N101" s="270"/>
      <c r="O101" s="177">
        <f t="shared" si="16"/>
        <v>0</v>
      </c>
      <c r="P101" s="176"/>
      <c r="Q101" s="177">
        <f>O101*P101</f>
        <v>0</v>
      </c>
      <c r="R101" s="175">
        <f>S101/(M101*I101)</f>
        <v>0</v>
      </c>
      <c r="S101" s="177">
        <f>O101+Q101</f>
        <v>0</v>
      </c>
      <c r="T101" s="272"/>
      <c r="U101" s="275">
        <v>1</v>
      </c>
      <c r="V101" s="175">
        <f>T101*U101*M101</f>
        <v>0</v>
      </c>
      <c r="W101" s="301"/>
      <c r="X101" s="175">
        <f t="shared" si="17"/>
        <v>0</v>
      </c>
      <c r="Y101" s="175">
        <f>Z101/(M101*U101)</f>
        <v>0</v>
      </c>
      <c r="Z101" s="175">
        <f t="shared" si="18"/>
        <v>0</v>
      </c>
      <c r="AA101" s="274"/>
      <c r="AB101" s="271"/>
      <c r="AC101" s="272"/>
    </row>
    <row r="102" spans="1:29" ht="22.5">
      <c r="A102" s="172">
        <v>7</v>
      </c>
      <c r="B102" s="172">
        <v>3</v>
      </c>
      <c r="C102" s="172" t="s">
        <v>116</v>
      </c>
      <c r="D102" s="276" t="s">
        <v>297</v>
      </c>
      <c r="E102" s="276" t="s">
        <v>298</v>
      </c>
      <c r="F102" s="276" t="s">
        <v>299</v>
      </c>
      <c r="G102" s="173">
        <v>2013</v>
      </c>
      <c r="H102" s="173" t="s">
        <v>1275</v>
      </c>
      <c r="I102" s="173">
        <v>2</v>
      </c>
      <c r="J102" s="173">
        <v>0</v>
      </c>
      <c r="K102" s="173">
        <v>0</v>
      </c>
      <c r="L102" s="173">
        <v>0</v>
      </c>
      <c r="M102" s="174">
        <v>1</v>
      </c>
      <c r="N102" s="270"/>
      <c r="O102" s="177">
        <f t="shared" si="16"/>
        <v>0</v>
      </c>
      <c r="P102" s="176"/>
      <c r="Q102" s="177">
        <f>O102*P102</f>
        <v>0</v>
      </c>
      <c r="R102" s="175">
        <f>S102/(M102*I102)</f>
        <v>0</v>
      </c>
      <c r="S102" s="177">
        <f>O102+Q102</f>
        <v>0</v>
      </c>
      <c r="T102" s="272"/>
      <c r="U102" s="275">
        <v>1</v>
      </c>
      <c r="V102" s="175">
        <f>T102*U102*M102</f>
        <v>0</v>
      </c>
      <c r="W102" s="301"/>
      <c r="X102" s="175">
        <f t="shared" si="17"/>
        <v>0</v>
      </c>
      <c r="Y102" s="175">
        <f>Z102/(M102*U102)</f>
        <v>0</v>
      </c>
      <c r="Z102" s="175">
        <f t="shared" si="18"/>
        <v>0</v>
      </c>
      <c r="AA102" s="274"/>
      <c r="AB102" s="271"/>
      <c r="AC102" s="272"/>
    </row>
    <row r="103" spans="1:29" ht="22.5">
      <c r="A103" s="172">
        <v>7</v>
      </c>
      <c r="B103" s="172">
        <v>4</v>
      </c>
      <c r="C103" s="172" t="s">
        <v>155</v>
      </c>
      <c r="D103" s="276" t="s">
        <v>300</v>
      </c>
      <c r="E103" s="276"/>
      <c r="F103" s="276"/>
      <c r="G103" s="173"/>
      <c r="H103" s="173" t="s">
        <v>1275</v>
      </c>
      <c r="I103" s="173">
        <v>2</v>
      </c>
      <c r="J103" s="173"/>
      <c r="K103" s="173"/>
      <c r="L103" s="173"/>
      <c r="M103" s="174">
        <v>1</v>
      </c>
      <c r="N103" s="270"/>
      <c r="O103" s="177">
        <f t="shared" si="16"/>
        <v>0</v>
      </c>
      <c r="P103" s="176"/>
      <c r="Q103" s="177">
        <f>O103*P103</f>
        <v>0</v>
      </c>
      <c r="R103" s="175">
        <f>S103/(M103*I103)</f>
        <v>0</v>
      </c>
      <c r="S103" s="177">
        <f>O103+Q103</f>
        <v>0</v>
      </c>
      <c r="T103" s="272"/>
      <c r="U103" s="275">
        <v>1</v>
      </c>
      <c r="V103" s="175">
        <f>T103*U103*M103</f>
        <v>0</v>
      </c>
      <c r="W103" s="301"/>
      <c r="X103" s="175">
        <f t="shared" si="17"/>
        <v>0</v>
      </c>
      <c r="Y103" s="175">
        <f>Z103/(M103*U103)</f>
        <v>0</v>
      </c>
      <c r="Z103" s="175">
        <f t="shared" si="18"/>
        <v>0</v>
      </c>
      <c r="AA103" s="274"/>
      <c r="AB103" s="271"/>
      <c r="AC103" s="272"/>
    </row>
    <row r="104" spans="1:29" ht="22.5">
      <c r="A104" s="172">
        <v>7</v>
      </c>
      <c r="B104" s="172">
        <v>5</v>
      </c>
      <c r="C104" s="172" t="s">
        <v>155</v>
      </c>
      <c r="D104" s="276" t="s">
        <v>301</v>
      </c>
      <c r="E104" s="276"/>
      <c r="F104" s="276"/>
      <c r="G104" s="173"/>
      <c r="H104" s="173" t="s">
        <v>1275</v>
      </c>
      <c r="I104" s="173">
        <v>2</v>
      </c>
      <c r="J104" s="173"/>
      <c r="K104" s="173"/>
      <c r="L104" s="173"/>
      <c r="M104" s="174">
        <v>1</v>
      </c>
      <c r="N104" s="270"/>
      <c r="O104" s="177">
        <f t="shared" si="16"/>
        <v>0</v>
      </c>
      <c r="P104" s="176"/>
      <c r="Q104" s="177">
        <f>O104*P104</f>
        <v>0</v>
      </c>
      <c r="R104" s="175">
        <f>S104/(M104*I104)</f>
        <v>0</v>
      </c>
      <c r="S104" s="177">
        <f>O104+Q104</f>
        <v>0</v>
      </c>
      <c r="T104" s="272"/>
      <c r="U104" s="275">
        <v>1</v>
      </c>
      <c r="V104" s="175">
        <f>T104*U104*M104</f>
        <v>0</v>
      </c>
      <c r="W104" s="301"/>
      <c r="X104" s="175">
        <f t="shared" si="17"/>
        <v>0</v>
      </c>
      <c r="Y104" s="175">
        <f>Z104/(M104*U104)</f>
        <v>0</v>
      </c>
      <c r="Z104" s="175">
        <f t="shared" si="18"/>
        <v>0</v>
      </c>
      <c r="AA104" s="274"/>
      <c r="AB104" s="271"/>
      <c r="AC104" s="272"/>
    </row>
    <row r="105" spans="1:29" s="288" customFormat="1">
      <c r="A105" s="277">
        <v>7</v>
      </c>
      <c r="B105" s="277">
        <v>0</v>
      </c>
      <c r="C105" s="277">
        <v>0</v>
      </c>
      <c r="D105" s="278">
        <v>0</v>
      </c>
      <c r="E105" s="278">
        <v>0</v>
      </c>
      <c r="F105" s="278">
        <v>0</v>
      </c>
      <c r="G105" s="279">
        <v>0</v>
      </c>
      <c r="H105" s="279">
        <v>0</v>
      </c>
      <c r="I105" s="279">
        <v>0</v>
      </c>
      <c r="J105" s="279">
        <v>0</v>
      </c>
      <c r="K105" s="279">
        <v>0</v>
      </c>
      <c r="L105" s="279">
        <v>0</v>
      </c>
      <c r="M105" s="280">
        <v>0</v>
      </c>
      <c r="N105" s="281"/>
      <c r="O105" s="282">
        <f>SUM(O100:O104)</f>
        <v>0</v>
      </c>
      <c r="P105" s="302"/>
      <c r="Q105" s="282">
        <f t="shared" ref="Q105:Z105" si="32">SUM(Q100:Q104)</f>
        <v>0</v>
      </c>
      <c r="R105" s="282"/>
      <c r="S105" s="282">
        <f t="shared" si="32"/>
        <v>0</v>
      </c>
      <c r="T105" s="309"/>
      <c r="U105" s="282">
        <f t="shared" si="32"/>
        <v>5</v>
      </c>
      <c r="V105" s="282">
        <f t="shared" si="32"/>
        <v>0</v>
      </c>
      <c r="W105" s="301"/>
      <c r="X105" s="282">
        <f t="shared" si="32"/>
        <v>0</v>
      </c>
      <c r="Y105" s="282"/>
      <c r="Z105" s="282">
        <f t="shared" si="32"/>
        <v>0</v>
      </c>
      <c r="AA105" s="286"/>
      <c r="AB105" s="287"/>
      <c r="AC105" s="284"/>
    </row>
    <row r="106" spans="1:29" ht="22.5">
      <c r="A106" s="172">
        <v>8</v>
      </c>
      <c r="B106" s="172">
        <v>1</v>
      </c>
      <c r="C106" s="172" t="s">
        <v>116</v>
      </c>
      <c r="D106" s="276" t="s">
        <v>302</v>
      </c>
      <c r="E106" s="276" t="s">
        <v>303</v>
      </c>
      <c r="F106" s="276" t="s">
        <v>304</v>
      </c>
      <c r="G106" s="173">
        <v>2007</v>
      </c>
      <c r="H106" s="173" t="s">
        <v>1275</v>
      </c>
      <c r="I106" s="173">
        <v>2</v>
      </c>
      <c r="J106" s="173" t="s">
        <v>1387</v>
      </c>
      <c r="K106" s="173">
        <v>0</v>
      </c>
      <c r="L106" s="173" t="s">
        <v>1388</v>
      </c>
      <c r="M106" s="174">
        <v>2</v>
      </c>
      <c r="N106" s="270"/>
      <c r="O106" s="177">
        <f t="shared" si="16"/>
        <v>0</v>
      </c>
      <c r="P106" s="176"/>
      <c r="Q106" s="177">
        <f t="shared" ref="Q106:Q129" si="33">O106*P106</f>
        <v>0</v>
      </c>
      <c r="R106" s="175">
        <f t="shared" ref="R106:R129" si="34">S106/(M106*I106)</f>
        <v>0</v>
      </c>
      <c r="S106" s="177">
        <f t="shared" ref="S106:S129" si="35">O106+Q106</f>
        <v>0</v>
      </c>
      <c r="T106" s="272"/>
      <c r="U106" s="275">
        <v>1</v>
      </c>
      <c r="V106" s="175">
        <f t="shared" ref="V106:V129" si="36">T106*U106*M106</f>
        <v>0</v>
      </c>
      <c r="W106" s="301"/>
      <c r="X106" s="175">
        <f t="shared" si="17"/>
        <v>0</v>
      </c>
      <c r="Y106" s="175">
        <f t="shared" ref="Y106:Y129" si="37">Z106/(M106*U106)</f>
        <v>0</v>
      </c>
      <c r="Z106" s="175">
        <f t="shared" si="18"/>
        <v>0</v>
      </c>
      <c r="AA106" s="274"/>
      <c r="AB106" s="271"/>
      <c r="AC106" s="272"/>
    </row>
    <row r="107" spans="1:29">
      <c r="A107" s="172">
        <v>8</v>
      </c>
      <c r="B107" s="172">
        <v>2</v>
      </c>
      <c r="C107" s="172" t="s">
        <v>116</v>
      </c>
      <c r="D107" s="276" t="s">
        <v>302</v>
      </c>
      <c r="E107" s="276" t="s">
        <v>305</v>
      </c>
      <c r="F107" s="276">
        <v>451566080</v>
      </c>
      <c r="G107" s="173">
        <v>2015</v>
      </c>
      <c r="H107" s="173" t="s">
        <v>1275</v>
      </c>
      <c r="I107" s="173">
        <v>2</v>
      </c>
      <c r="J107" s="173">
        <v>0</v>
      </c>
      <c r="K107" s="173">
        <v>0</v>
      </c>
      <c r="L107" s="173" t="s">
        <v>1389</v>
      </c>
      <c r="M107" s="174">
        <v>1</v>
      </c>
      <c r="N107" s="270"/>
      <c r="O107" s="177">
        <f t="shared" si="16"/>
        <v>0</v>
      </c>
      <c r="P107" s="176"/>
      <c r="Q107" s="177">
        <f t="shared" si="33"/>
        <v>0</v>
      </c>
      <c r="R107" s="175">
        <f t="shared" si="34"/>
        <v>0</v>
      </c>
      <c r="S107" s="177">
        <f t="shared" si="35"/>
        <v>0</v>
      </c>
      <c r="T107" s="272"/>
      <c r="U107" s="275">
        <v>1</v>
      </c>
      <c r="V107" s="175">
        <f t="shared" si="36"/>
        <v>0</v>
      </c>
      <c r="W107" s="301"/>
      <c r="X107" s="175">
        <f t="shared" si="17"/>
        <v>0</v>
      </c>
      <c r="Y107" s="175">
        <f t="shared" si="37"/>
        <v>0</v>
      </c>
      <c r="Z107" s="175">
        <f t="shared" si="18"/>
        <v>0</v>
      </c>
      <c r="AA107" s="274"/>
      <c r="AB107" s="271"/>
      <c r="AC107" s="272"/>
    </row>
    <row r="108" spans="1:29" ht="22.5">
      <c r="A108" s="172">
        <v>8</v>
      </c>
      <c r="B108" s="172">
        <v>3</v>
      </c>
      <c r="C108" s="172" t="s">
        <v>116</v>
      </c>
      <c r="D108" s="276" t="s">
        <v>306</v>
      </c>
      <c r="E108" s="276" t="s">
        <v>307</v>
      </c>
      <c r="F108" s="276" t="s">
        <v>308</v>
      </c>
      <c r="G108" s="173" t="s">
        <v>294</v>
      </c>
      <c r="H108" s="173" t="s">
        <v>1275</v>
      </c>
      <c r="I108" s="173">
        <v>2</v>
      </c>
      <c r="J108" s="173" t="s">
        <v>1390</v>
      </c>
      <c r="K108" s="173" t="s">
        <v>1391</v>
      </c>
      <c r="L108" s="173" t="s">
        <v>1392</v>
      </c>
      <c r="M108" s="174">
        <v>2</v>
      </c>
      <c r="N108" s="270"/>
      <c r="O108" s="177">
        <f t="shared" si="16"/>
        <v>0</v>
      </c>
      <c r="P108" s="176"/>
      <c r="Q108" s="177">
        <f t="shared" si="33"/>
        <v>0</v>
      </c>
      <c r="R108" s="175">
        <f t="shared" si="34"/>
        <v>0</v>
      </c>
      <c r="S108" s="177">
        <f t="shared" si="35"/>
        <v>0</v>
      </c>
      <c r="T108" s="272"/>
      <c r="U108" s="275">
        <v>1</v>
      </c>
      <c r="V108" s="175">
        <f t="shared" si="36"/>
        <v>0</v>
      </c>
      <c r="W108" s="301"/>
      <c r="X108" s="175">
        <f t="shared" si="17"/>
        <v>0</v>
      </c>
      <c r="Y108" s="175">
        <f t="shared" si="37"/>
        <v>0</v>
      </c>
      <c r="Z108" s="175">
        <f t="shared" si="18"/>
        <v>0</v>
      </c>
      <c r="AA108" s="274"/>
      <c r="AB108" s="271"/>
      <c r="AC108" s="272"/>
    </row>
    <row r="109" spans="1:29" ht="45">
      <c r="A109" s="172">
        <v>8</v>
      </c>
      <c r="B109" s="172">
        <v>4</v>
      </c>
      <c r="C109" s="172" t="s">
        <v>116</v>
      </c>
      <c r="D109" s="276" t="s">
        <v>309</v>
      </c>
      <c r="E109" s="276" t="s">
        <v>310</v>
      </c>
      <c r="F109" s="276" t="s">
        <v>311</v>
      </c>
      <c r="G109" s="173">
        <v>2005</v>
      </c>
      <c r="H109" s="173" t="s">
        <v>1275</v>
      </c>
      <c r="I109" s="173">
        <v>2</v>
      </c>
      <c r="J109" s="173" t="s">
        <v>1393</v>
      </c>
      <c r="K109" s="173">
        <v>0</v>
      </c>
      <c r="L109" s="173" t="s">
        <v>1394</v>
      </c>
      <c r="M109" s="174">
        <v>5</v>
      </c>
      <c r="N109" s="270"/>
      <c r="O109" s="177">
        <f t="shared" si="16"/>
        <v>0</v>
      </c>
      <c r="P109" s="176"/>
      <c r="Q109" s="177">
        <f t="shared" si="33"/>
        <v>0</v>
      </c>
      <c r="R109" s="175">
        <f t="shared" si="34"/>
        <v>0</v>
      </c>
      <c r="S109" s="177">
        <f t="shared" si="35"/>
        <v>0</v>
      </c>
      <c r="T109" s="272"/>
      <c r="U109" s="275">
        <v>1</v>
      </c>
      <c r="V109" s="175">
        <f t="shared" si="36"/>
        <v>0</v>
      </c>
      <c r="W109" s="301"/>
      <c r="X109" s="175">
        <f t="shared" si="17"/>
        <v>0</v>
      </c>
      <c r="Y109" s="175">
        <f t="shared" si="37"/>
        <v>0</v>
      </c>
      <c r="Z109" s="175">
        <f t="shared" si="18"/>
        <v>0</v>
      </c>
      <c r="AA109" s="274"/>
      <c r="AB109" s="271"/>
      <c r="AC109" s="272"/>
    </row>
    <row r="110" spans="1:29">
      <c r="A110" s="172">
        <v>8</v>
      </c>
      <c r="B110" s="172">
        <v>5</v>
      </c>
      <c r="C110" s="172" t="s">
        <v>116</v>
      </c>
      <c r="D110" s="276" t="s">
        <v>312</v>
      </c>
      <c r="E110" s="276" t="s">
        <v>313</v>
      </c>
      <c r="F110" s="276" t="s">
        <v>314</v>
      </c>
      <c r="G110" s="173">
        <v>2000</v>
      </c>
      <c r="H110" s="173" t="s">
        <v>1275</v>
      </c>
      <c r="I110" s="173">
        <v>1</v>
      </c>
      <c r="J110" s="173" t="s">
        <v>1390</v>
      </c>
      <c r="K110" s="173">
        <v>0</v>
      </c>
      <c r="L110" s="173" t="s">
        <v>1388</v>
      </c>
      <c r="M110" s="174">
        <v>1</v>
      </c>
      <c r="N110" s="270"/>
      <c r="O110" s="177">
        <f t="shared" si="16"/>
        <v>0</v>
      </c>
      <c r="P110" s="176"/>
      <c r="Q110" s="177">
        <f t="shared" si="33"/>
        <v>0</v>
      </c>
      <c r="R110" s="175">
        <f t="shared" si="34"/>
        <v>0</v>
      </c>
      <c r="S110" s="177">
        <f t="shared" si="35"/>
        <v>0</v>
      </c>
      <c r="T110" s="272"/>
      <c r="U110" s="275">
        <v>1</v>
      </c>
      <c r="V110" s="175">
        <f t="shared" si="36"/>
        <v>0</v>
      </c>
      <c r="W110" s="301"/>
      <c r="X110" s="175">
        <f t="shared" si="17"/>
        <v>0</v>
      </c>
      <c r="Y110" s="175">
        <f t="shared" si="37"/>
        <v>0</v>
      </c>
      <c r="Z110" s="175">
        <f t="shared" si="18"/>
        <v>0</v>
      </c>
      <c r="AA110" s="274"/>
      <c r="AB110" s="271"/>
      <c r="AC110" s="272"/>
    </row>
    <row r="111" spans="1:29">
      <c r="A111" s="172">
        <v>8</v>
      </c>
      <c r="B111" s="172">
        <v>6</v>
      </c>
      <c r="C111" s="172" t="s">
        <v>116</v>
      </c>
      <c r="D111" s="276" t="s">
        <v>312</v>
      </c>
      <c r="E111" s="276" t="s">
        <v>315</v>
      </c>
      <c r="F111" s="276">
        <v>20590540</v>
      </c>
      <c r="G111" s="173">
        <v>2000</v>
      </c>
      <c r="H111" s="173" t="s">
        <v>1275</v>
      </c>
      <c r="I111" s="173">
        <v>1</v>
      </c>
      <c r="J111" s="173" t="s">
        <v>1390</v>
      </c>
      <c r="K111" s="173">
        <v>0</v>
      </c>
      <c r="L111" s="173" t="s">
        <v>1395</v>
      </c>
      <c r="M111" s="174">
        <v>1</v>
      </c>
      <c r="N111" s="270"/>
      <c r="O111" s="177">
        <f t="shared" si="16"/>
        <v>0</v>
      </c>
      <c r="P111" s="176"/>
      <c r="Q111" s="177">
        <f t="shared" si="33"/>
        <v>0</v>
      </c>
      <c r="R111" s="175">
        <f t="shared" si="34"/>
        <v>0</v>
      </c>
      <c r="S111" s="177">
        <f t="shared" si="35"/>
        <v>0</v>
      </c>
      <c r="T111" s="272"/>
      <c r="U111" s="275">
        <v>1</v>
      </c>
      <c r="V111" s="175">
        <f t="shared" si="36"/>
        <v>0</v>
      </c>
      <c r="W111" s="301"/>
      <c r="X111" s="175">
        <f t="shared" si="17"/>
        <v>0</v>
      </c>
      <c r="Y111" s="175">
        <f t="shared" si="37"/>
        <v>0</v>
      </c>
      <c r="Z111" s="175">
        <f t="shared" si="18"/>
        <v>0</v>
      </c>
      <c r="AA111" s="274"/>
      <c r="AB111" s="271"/>
      <c r="AC111" s="272"/>
    </row>
    <row r="112" spans="1:29">
      <c r="A112" s="172">
        <v>8</v>
      </c>
      <c r="B112" s="172">
        <v>7</v>
      </c>
      <c r="C112" s="172" t="s">
        <v>1766</v>
      </c>
      <c r="D112" s="276" t="s">
        <v>1766</v>
      </c>
      <c r="E112" s="276" t="s">
        <v>1766</v>
      </c>
      <c r="F112" s="276"/>
      <c r="G112" s="173"/>
      <c r="H112" s="173">
        <v>0</v>
      </c>
      <c r="I112" s="173">
        <v>0</v>
      </c>
      <c r="J112" s="173">
        <v>0</v>
      </c>
      <c r="K112" s="173">
        <v>0</v>
      </c>
      <c r="L112" s="173">
        <v>0</v>
      </c>
      <c r="M112" s="174">
        <v>0</v>
      </c>
      <c r="N112" s="270"/>
      <c r="O112" s="177">
        <f t="shared" si="16"/>
        <v>0</v>
      </c>
      <c r="P112" s="176"/>
      <c r="Q112" s="177">
        <f t="shared" si="33"/>
        <v>0</v>
      </c>
      <c r="R112" s="175" t="e">
        <f t="shared" si="34"/>
        <v>#DIV/0!</v>
      </c>
      <c r="S112" s="177">
        <f t="shared" si="35"/>
        <v>0</v>
      </c>
      <c r="T112" s="272"/>
      <c r="U112" s="275">
        <v>1</v>
      </c>
      <c r="V112" s="175">
        <f t="shared" si="36"/>
        <v>0</v>
      </c>
      <c r="W112" s="301"/>
      <c r="X112" s="175">
        <f t="shared" si="17"/>
        <v>0</v>
      </c>
      <c r="Y112" s="175" t="e">
        <f t="shared" si="37"/>
        <v>#DIV/0!</v>
      </c>
      <c r="Z112" s="175">
        <f t="shared" si="18"/>
        <v>0</v>
      </c>
      <c r="AA112" s="274"/>
      <c r="AB112" s="271"/>
      <c r="AC112" s="272"/>
    </row>
    <row r="113" spans="1:29" ht="22.5">
      <c r="A113" s="172">
        <v>8</v>
      </c>
      <c r="B113" s="172">
        <v>8</v>
      </c>
      <c r="C113" s="172" t="s">
        <v>116</v>
      </c>
      <c r="D113" s="276" t="s">
        <v>302</v>
      </c>
      <c r="E113" s="276" t="s">
        <v>318</v>
      </c>
      <c r="F113" s="276" t="s">
        <v>319</v>
      </c>
      <c r="G113" s="173">
        <v>2007</v>
      </c>
      <c r="H113" s="173" t="s">
        <v>1275</v>
      </c>
      <c r="I113" s="173">
        <v>2</v>
      </c>
      <c r="J113" s="173" t="s">
        <v>1399</v>
      </c>
      <c r="K113" s="173">
        <v>0</v>
      </c>
      <c r="L113" s="173" t="s">
        <v>1320</v>
      </c>
      <c r="M113" s="174">
        <v>1</v>
      </c>
      <c r="N113" s="270"/>
      <c r="O113" s="177">
        <f t="shared" si="16"/>
        <v>0</v>
      </c>
      <c r="P113" s="176"/>
      <c r="Q113" s="177">
        <f t="shared" si="33"/>
        <v>0</v>
      </c>
      <c r="R113" s="175">
        <f t="shared" si="34"/>
        <v>0</v>
      </c>
      <c r="S113" s="177">
        <f t="shared" si="35"/>
        <v>0</v>
      </c>
      <c r="T113" s="272"/>
      <c r="U113" s="275">
        <v>1</v>
      </c>
      <c r="V113" s="175">
        <f t="shared" si="36"/>
        <v>0</v>
      </c>
      <c r="W113" s="301"/>
      <c r="X113" s="175">
        <f t="shared" si="17"/>
        <v>0</v>
      </c>
      <c r="Y113" s="175">
        <f t="shared" si="37"/>
        <v>0</v>
      </c>
      <c r="Z113" s="175">
        <f t="shared" si="18"/>
        <v>0</v>
      </c>
      <c r="AA113" s="274"/>
      <c r="AB113" s="271"/>
      <c r="AC113" s="272"/>
    </row>
    <row r="114" spans="1:29">
      <c r="A114" s="172">
        <v>8</v>
      </c>
      <c r="B114" s="172">
        <v>9</v>
      </c>
      <c r="C114" s="172" t="s">
        <v>116</v>
      </c>
      <c r="D114" s="276" t="s">
        <v>306</v>
      </c>
      <c r="E114" s="276" t="s">
        <v>320</v>
      </c>
      <c r="F114" s="276" t="s">
        <v>321</v>
      </c>
      <c r="G114" s="173">
        <v>2007</v>
      </c>
      <c r="H114" s="173" t="s">
        <v>1275</v>
      </c>
      <c r="I114" s="173">
        <v>2</v>
      </c>
      <c r="J114" s="173" t="s">
        <v>1400</v>
      </c>
      <c r="K114" s="173">
        <v>0</v>
      </c>
      <c r="L114" s="173" t="s">
        <v>1331</v>
      </c>
      <c r="M114" s="174">
        <v>1</v>
      </c>
      <c r="N114" s="270"/>
      <c r="O114" s="177">
        <f t="shared" si="16"/>
        <v>0</v>
      </c>
      <c r="P114" s="176"/>
      <c r="Q114" s="177">
        <f t="shared" si="33"/>
        <v>0</v>
      </c>
      <c r="R114" s="175">
        <f t="shared" si="34"/>
        <v>0</v>
      </c>
      <c r="S114" s="177">
        <f t="shared" si="35"/>
        <v>0</v>
      </c>
      <c r="T114" s="272"/>
      <c r="U114" s="275">
        <v>1</v>
      </c>
      <c r="V114" s="175">
        <f t="shared" si="36"/>
        <v>0</v>
      </c>
      <c r="W114" s="301"/>
      <c r="X114" s="175">
        <f t="shared" si="17"/>
        <v>0</v>
      </c>
      <c r="Y114" s="175">
        <f t="shared" si="37"/>
        <v>0</v>
      </c>
      <c r="Z114" s="175">
        <f t="shared" si="18"/>
        <v>0</v>
      </c>
      <c r="AA114" s="274"/>
      <c r="AB114" s="271"/>
      <c r="AC114" s="272"/>
    </row>
    <row r="115" spans="1:29" ht="33.75">
      <c r="A115" s="172">
        <v>8</v>
      </c>
      <c r="B115" s="172">
        <v>10</v>
      </c>
      <c r="C115" s="172" t="s">
        <v>116</v>
      </c>
      <c r="D115" s="276" t="s">
        <v>322</v>
      </c>
      <c r="E115" s="276" t="s">
        <v>323</v>
      </c>
      <c r="F115" s="276" t="s">
        <v>324</v>
      </c>
      <c r="G115" s="173">
        <v>2011</v>
      </c>
      <c r="H115" s="173" t="s">
        <v>1275</v>
      </c>
      <c r="I115" s="173">
        <v>2</v>
      </c>
      <c r="J115" s="173">
        <v>0</v>
      </c>
      <c r="K115" s="173">
        <v>0</v>
      </c>
      <c r="L115" s="173" t="s">
        <v>1401</v>
      </c>
      <c r="M115" s="174">
        <v>1</v>
      </c>
      <c r="N115" s="270"/>
      <c r="O115" s="177">
        <f t="shared" si="16"/>
        <v>0</v>
      </c>
      <c r="P115" s="176"/>
      <c r="Q115" s="177">
        <f t="shared" si="33"/>
        <v>0</v>
      </c>
      <c r="R115" s="175">
        <f t="shared" si="34"/>
        <v>0</v>
      </c>
      <c r="S115" s="177">
        <f t="shared" si="35"/>
        <v>0</v>
      </c>
      <c r="T115" s="272"/>
      <c r="U115" s="275">
        <v>1</v>
      </c>
      <c r="V115" s="175">
        <f t="shared" si="36"/>
        <v>0</v>
      </c>
      <c r="W115" s="301"/>
      <c r="X115" s="175">
        <f t="shared" si="17"/>
        <v>0</v>
      </c>
      <c r="Y115" s="175">
        <f t="shared" si="37"/>
        <v>0</v>
      </c>
      <c r="Z115" s="175">
        <f t="shared" si="18"/>
        <v>0</v>
      </c>
      <c r="AA115" s="274"/>
      <c r="AB115" s="271"/>
      <c r="AC115" s="272"/>
    </row>
    <row r="116" spans="1:29">
      <c r="A116" s="172">
        <v>8</v>
      </c>
      <c r="B116" s="172">
        <v>11</v>
      </c>
      <c r="C116" s="172" t="s">
        <v>1766</v>
      </c>
      <c r="D116" s="276" t="s">
        <v>1766</v>
      </c>
      <c r="E116" s="276" t="s">
        <v>1766</v>
      </c>
      <c r="F116" s="276"/>
      <c r="G116" s="173"/>
      <c r="H116" s="173">
        <v>0</v>
      </c>
      <c r="I116" s="173">
        <v>0</v>
      </c>
      <c r="J116" s="173">
        <v>0</v>
      </c>
      <c r="K116" s="173">
        <v>0</v>
      </c>
      <c r="L116" s="173">
        <v>0</v>
      </c>
      <c r="M116" s="174">
        <v>0</v>
      </c>
      <c r="N116" s="270"/>
      <c r="O116" s="177">
        <f t="shared" si="16"/>
        <v>0</v>
      </c>
      <c r="P116" s="176"/>
      <c r="Q116" s="177">
        <f t="shared" si="33"/>
        <v>0</v>
      </c>
      <c r="R116" s="175" t="e">
        <f t="shared" si="34"/>
        <v>#DIV/0!</v>
      </c>
      <c r="S116" s="177">
        <f t="shared" si="35"/>
        <v>0</v>
      </c>
      <c r="T116" s="272"/>
      <c r="U116" s="275">
        <v>1</v>
      </c>
      <c r="V116" s="175">
        <f t="shared" si="36"/>
        <v>0</v>
      </c>
      <c r="W116" s="301"/>
      <c r="X116" s="175">
        <f t="shared" si="17"/>
        <v>0</v>
      </c>
      <c r="Y116" s="175" t="e">
        <f t="shared" si="37"/>
        <v>#DIV/0!</v>
      </c>
      <c r="Z116" s="175">
        <f t="shared" si="18"/>
        <v>0</v>
      </c>
      <c r="AA116" s="274"/>
      <c r="AB116" s="271"/>
      <c r="AC116" s="272"/>
    </row>
    <row r="117" spans="1:29" ht="45">
      <c r="A117" s="172">
        <v>8</v>
      </c>
      <c r="B117" s="172">
        <v>12</v>
      </c>
      <c r="C117" s="172" t="s">
        <v>116</v>
      </c>
      <c r="D117" s="276" t="s">
        <v>306</v>
      </c>
      <c r="E117" s="276" t="s">
        <v>326</v>
      </c>
      <c r="F117" s="276" t="s">
        <v>327</v>
      </c>
      <c r="G117" s="173">
        <v>2011</v>
      </c>
      <c r="H117" s="173" t="s">
        <v>1275</v>
      </c>
      <c r="I117" s="173">
        <v>2</v>
      </c>
      <c r="J117" s="173" t="s">
        <v>1402</v>
      </c>
      <c r="K117" s="173">
        <v>0</v>
      </c>
      <c r="L117" s="173" t="s">
        <v>1403</v>
      </c>
      <c r="M117" s="174">
        <v>2</v>
      </c>
      <c r="N117" s="270"/>
      <c r="O117" s="177">
        <f t="shared" si="16"/>
        <v>0</v>
      </c>
      <c r="P117" s="176"/>
      <c r="Q117" s="177">
        <f t="shared" si="33"/>
        <v>0</v>
      </c>
      <c r="R117" s="175">
        <f t="shared" si="34"/>
        <v>0</v>
      </c>
      <c r="S117" s="177">
        <f t="shared" si="35"/>
        <v>0</v>
      </c>
      <c r="T117" s="272"/>
      <c r="U117" s="275">
        <v>1</v>
      </c>
      <c r="V117" s="175">
        <f t="shared" si="36"/>
        <v>0</v>
      </c>
      <c r="W117" s="301"/>
      <c r="X117" s="175">
        <f t="shared" si="17"/>
        <v>0</v>
      </c>
      <c r="Y117" s="175">
        <f t="shared" si="37"/>
        <v>0</v>
      </c>
      <c r="Z117" s="175">
        <f t="shared" si="18"/>
        <v>0</v>
      </c>
      <c r="AA117" s="274"/>
      <c r="AB117" s="271"/>
      <c r="AC117" s="272"/>
    </row>
    <row r="118" spans="1:29">
      <c r="A118" s="172">
        <v>8</v>
      </c>
      <c r="B118" s="172">
        <v>13</v>
      </c>
      <c r="C118" s="172" t="s">
        <v>1766</v>
      </c>
      <c r="D118" s="276" t="s">
        <v>1766</v>
      </c>
      <c r="E118" s="276" t="s">
        <v>1766</v>
      </c>
      <c r="F118" s="276"/>
      <c r="G118" s="173"/>
      <c r="H118" s="173">
        <v>0</v>
      </c>
      <c r="I118" s="173">
        <v>0</v>
      </c>
      <c r="J118" s="173">
        <v>0</v>
      </c>
      <c r="K118" s="173">
        <v>0</v>
      </c>
      <c r="L118" s="173">
        <v>0</v>
      </c>
      <c r="M118" s="174">
        <v>0</v>
      </c>
      <c r="N118" s="270"/>
      <c r="O118" s="177">
        <f t="shared" si="16"/>
        <v>0</v>
      </c>
      <c r="P118" s="176"/>
      <c r="Q118" s="177">
        <f t="shared" si="33"/>
        <v>0</v>
      </c>
      <c r="R118" s="175" t="e">
        <f t="shared" si="34"/>
        <v>#DIV/0!</v>
      </c>
      <c r="S118" s="177">
        <f t="shared" si="35"/>
        <v>0</v>
      </c>
      <c r="T118" s="272"/>
      <c r="U118" s="275">
        <v>1</v>
      </c>
      <c r="V118" s="175">
        <f t="shared" si="36"/>
        <v>0</v>
      </c>
      <c r="W118" s="301"/>
      <c r="X118" s="175">
        <f t="shared" si="17"/>
        <v>0</v>
      </c>
      <c r="Y118" s="175" t="e">
        <f t="shared" si="37"/>
        <v>#DIV/0!</v>
      </c>
      <c r="Z118" s="175">
        <f t="shared" si="18"/>
        <v>0</v>
      </c>
      <c r="AA118" s="274"/>
      <c r="AB118" s="271"/>
      <c r="AC118" s="272"/>
    </row>
    <row r="119" spans="1:29">
      <c r="A119" s="172">
        <v>8</v>
      </c>
      <c r="B119" s="172">
        <v>14</v>
      </c>
      <c r="C119" s="172" t="s">
        <v>155</v>
      </c>
      <c r="D119" s="276" t="s">
        <v>331</v>
      </c>
      <c r="E119" s="276" t="s">
        <v>332</v>
      </c>
      <c r="F119" s="276">
        <v>7171044758</v>
      </c>
      <c r="G119" s="173">
        <v>2008</v>
      </c>
      <c r="H119" s="173" t="s">
        <v>1275</v>
      </c>
      <c r="I119" s="173">
        <v>2</v>
      </c>
      <c r="J119" s="173" t="s">
        <v>1405</v>
      </c>
      <c r="K119" s="173">
        <v>7171044758</v>
      </c>
      <c r="L119" s="173">
        <v>0</v>
      </c>
      <c r="M119" s="174">
        <v>1</v>
      </c>
      <c r="N119" s="270"/>
      <c r="O119" s="177">
        <f t="shared" si="16"/>
        <v>0</v>
      </c>
      <c r="P119" s="176"/>
      <c r="Q119" s="177">
        <f t="shared" si="33"/>
        <v>0</v>
      </c>
      <c r="R119" s="175">
        <f t="shared" si="34"/>
        <v>0</v>
      </c>
      <c r="S119" s="177">
        <f t="shared" si="35"/>
        <v>0</v>
      </c>
      <c r="T119" s="272"/>
      <c r="U119" s="275">
        <v>1</v>
      </c>
      <c r="V119" s="175">
        <f t="shared" si="36"/>
        <v>0</v>
      </c>
      <c r="W119" s="301"/>
      <c r="X119" s="175">
        <f t="shared" si="17"/>
        <v>0</v>
      </c>
      <c r="Y119" s="175">
        <f t="shared" si="37"/>
        <v>0</v>
      </c>
      <c r="Z119" s="175">
        <f t="shared" si="18"/>
        <v>0</v>
      </c>
      <c r="AA119" s="274"/>
      <c r="AB119" s="271"/>
      <c r="AC119" s="272"/>
    </row>
    <row r="120" spans="1:29">
      <c r="A120" s="172">
        <v>8</v>
      </c>
      <c r="B120" s="172">
        <v>15</v>
      </c>
      <c r="C120" s="172" t="s">
        <v>155</v>
      </c>
      <c r="D120" s="276" t="s">
        <v>306</v>
      </c>
      <c r="E120" s="276" t="s">
        <v>333</v>
      </c>
      <c r="F120" s="276" t="s">
        <v>334</v>
      </c>
      <c r="G120" s="173"/>
      <c r="H120" s="173" t="s">
        <v>1275</v>
      </c>
      <c r="I120" s="173">
        <v>2</v>
      </c>
      <c r="J120" s="173" t="s">
        <v>1406</v>
      </c>
      <c r="K120" s="173" t="s">
        <v>334</v>
      </c>
      <c r="L120" s="173">
        <v>0</v>
      </c>
      <c r="M120" s="174">
        <v>1</v>
      </c>
      <c r="N120" s="270"/>
      <c r="O120" s="177">
        <f t="shared" si="16"/>
        <v>0</v>
      </c>
      <c r="P120" s="176"/>
      <c r="Q120" s="177">
        <f t="shared" si="33"/>
        <v>0</v>
      </c>
      <c r="R120" s="175">
        <f t="shared" si="34"/>
        <v>0</v>
      </c>
      <c r="S120" s="177">
        <f t="shared" si="35"/>
        <v>0</v>
      </c>
      <c r="T120" s="272"/>
      <c r="U120" s="275">
        <v>1</v>
      </c>
      <c r="V120" s="175">
        <f t="shared" si="36"/>
        <v>0</v>
      </c>
      <c r="W120" s="301"/>
      <c r="X120" s="175">
        <f t="shared" si="17"/>
        <v>0</v>
      </c>
      <c r="Y120" s="175">
        <f t="shared" si="37"/>
        <v>0</v>
      </c>
      <c r="Z120" s="175">
        <f t="shared" si="18"/>
        <v>0</v>
      </c>
      <c r="AA120" s="274"/>
      <c r="AB120" s="271"/>
      <c r="AC120" s="272"/>
    </row>
    <row r="121" spans="1:29">
      <c r="A121" s="172">
        <v>8</v>
      </c>
      <c r="B121" s="172">
        <v>16</v>
      </c>
      <c r="C121" s="172" t="s">
        <v>155</v>
      </c>
      <c r="D121" s="276" t="s">
        <v>306</v>
      </c>
      <c r="E121" s="276" t="s">
        <v>335</v>
      </c>
      <c r="F121" s="276" t="s">
        <v>336</v>
      </c>
      <c r="G121" s="173"/>
      <c r="H121" s="173" t="s">
        <v>1275</v>
      </c>
      <c r="I121" s="173">
        <v>2</v>
      </c>
      <c r="J121" s="173" t="s">
        <v>1407</v>
      </c>
      <c r="K121" s="173" t="s">
        <v>336</v>
      </c>
      <c r="L121" s="173">
        <v>0</v>
      </c>
      <c r="M121" s="174">
        <v>1</v>
      </c>
      <c r="N121" s="270"/>
      <c r="O121" s="177">
        <f t="shared" si="16"/>
        <v>0</v>
      </c>
      <c r="P121" s="176"/>
      <c r="Q121" s="177">
        <f t="shared" si="33"/>
        <v>0</v>
      </c>
      <c r="R121" s="175">
        <f t="shared" si="34"/>
        <v>0</v>
      </c>
      <c r="S121" s="177">
        <f t="shared" si="35"/>
        <v>0</v>
      </c>
      <c r="T121" s="272"/>
      <c r="U121" s="275">
        <v>1</v>
      </c>
      <c r="V121" s="175">
        <f t="shared" si="36"/>
        <v>0</v>
      </c>
      <c r="W121" s="301"/>
      <c r="X121" s="175">
        <f t="shared" si="17"/>
        <v>0</v>
      </c>
      <c r="Y121" s="175">
        <f t="shared" si="37"/>
        <v>0</v>
      </c>
      <c r="Z121" s="175">
        <f t="shared" si="18"/>
        <v>0</v>
      </c>
      <c r="AA121" s="274"/>
      <c r="AB121" s="271"/>
      <c r="AC121" s="272"/>
    </row>
    <row r="122" spans="1:29">
      <c r="A122" s="172">
        <v>8</v>
      </c>
      <c r="B122" s="172">
        <v>17</v>
      </c>
      <c r="C122" s="172" t="s">
        <v>155</v>
      </c>
      <c r="D122" s="276" t="s">
        <v>306</v>
      </c>
      <c r="E122" s="276" t="s">
        <v>337</v>
      </c>
      <c r="F122" s="276" t="s">
        <v>338</v>
      </c>
      <c r="G122" s="173"/>
      <c r="H122" s="173" t="s">
        <v>1275</v>
      </c>
      <c r="I122" s="173">
        <v>2</v>
      </c>
      <c r="J122" s="173" t="s">
        <v>1407</v>
      </c>
      <c r="K122" s="173" t="s">
        <v>338</v>
      </c>
      <c r="L122" s="173">
        <v>0</v>
      </c>
      <c r="M122" s="174">
        <v>1</v>
      </c>
      <c r="N122" s="270"/>
      <c r="O122" s="177">
        <f t="shared" si="16"/>
        <v>0</v>
      </c>
      <c r="P122" s="176"/>
      <c r="Q122" s="177">
        <f t="shared" si="33"/>
        <v>0</v>
      </c>
      <c r="R122" s="175">
        <f t="shared" si="34"/>
        <v>0</v>
      </c>
      <c r="S122" s="177">
        <f t="shared" si="35"/>
        <v>0</v>
      </c>
      <c r="T122" s="272"/>
      <c r="U122" s="275">
        <v>1</v>
      </c>
      <c r="V122" s="175">
        <f t="shared" si="36"/>
        <v>0</v>
      </c>
      <c r="W122" s="301"/>
      <c r="X122" s="175">
        <f t="shared" si="17"/>
        <v>0</v>
      </c>
      <c r="Y122" s="175">
        <f t="shared" si="37"/>
        <v>0</v>
      </c>
      <c r="Z122" s="175">
        <f t="shared" si="18"/>
        <v>0</v>
      </c>
      <c r="AA122" s="274"/>
      <c r="AB122" s="271"/>
      <c r="AC122" s="272"/>
    </row>
    <row r="123" spans="1:29">
      <c r="A123" s="172">
        <v>8</v>
      </c>
      <c r="B123" s="172">
        <v>18</v>
      </c>
      <c r="C123" s="172" t="s">
        <v>155</v>
      </c>
      <c r="D123" s="276" t="s">
        <v>339</v>
      </c>
      <c r="E123" s="276">
        <v>512</v>
      </c>
      <c r="F123" s="276" t="s">
        <v>340</v>
      </c>
      <c r="G123" s="173"/>
      <c r="H123" s="173" t="s">
        <v>1275</v>
      </c>
      <c r="I123" s="173">
        <v>2</v>
      </c>
      <c r="J123" s="173">
        <v>0</v>
      </c>
      <c r="K123" s="173" t="s">
        <v>340</v>
      </c>
      <c r="L123" s="173">
        <v>0</v>
      </c>
      <c r="M123" s="174">
        <v>1</v>
      </c>
      <c r="N123" s="270"/>
      <c r="O123" s="177">
        <f t="shared" si="16"/>
        <v>0</v>
      </c>
      <c r="P123" s="176"/>
      <c r="Q123" s="177">
        <f t="shared" si="33"/>
        <v>0</v>
      </c>
      <c r="R123" s="175">
        <f t="shared" si="34"/>
        <v>0</v>
      </c>
      <c r="S123" s="177">
        <f t="shared" si="35"/>
        <v>0</v>
      </c>
      <c r="T123" s="272"/>
      <c r="U123" s="275">
        <v>1</v>
      </c>
      <c r="V123" s="175">
        <f t="shared" si="36"/>
        <v>0</v>
      </c>
      <c r="W123" s="301"/>
      <c r="X123" s="175">
        <f t="shared" si="17"/>
        <v>0</v>
      </c>
      <c r="Y123" s="175">
        <f t="shared" si="37"/>
        <v>0</v>
      </c>
      <c r="Z123" s="175">
        <f t="shared" si="18"/>
        <v>0</v>
      </c>
      <c r="AA123" s="274"/>
      <c r="AB123" s="271"/>
      <c r="AC123" s="272"/>
    </row>
    <row r="124" spans="1:29">
      <c r="A124" s="172">
        <v>8</v>
      </c>
      <c r="B124" s="172">
        <v>19</v>
      </c>
      <c r="C124" s="172" t="s">
        <v>155</v>
      </c>
      <c r="D124" s="276" t="s">
        <v>306</v>
      </c>
      <c r="E124" s="276" t="s">
        <v>341</v>
      </c>
      <c r="F124" s="276"/>
      <c r="G124" s="173"/>
      <c r="H124" s="173" t="s">
        <v>1275</v>
      </c>
      <c r="I124" s="173">
        <v>2</v>
      </c>
      <c r="J124" s="173">
        <v>0</v>
      </c>
      <c r="K124" s="173">
        <v>0</v>
      </c>
      <c r="L124" s="173">
        <v>0</v>
      </c>
      <c r="M124" s="174">
        <v>1</v>
      </c>
      <c r="N124" s="270"/>
      <c r="O124" s="177">
        <f t="shared" si="16"/>
        <v>0</v>
      </c>
      <c r="P124" s="176"/>
      <c r="Q124" s="177">
        <f t="shared" si="33"/>
        <v>0</v>
      </c>
      <c r="R124" s="175">
        <f t="shared" si="34"/>
        <v>0</v>
      </c>
      <c r="S124" s="177">
        <f t="shared" si="35"/>
        <v>0</v>
      </c>
      <c r="T124" s="272"/>
      <c r="U124" s="275">
        <v>1</v>
      </c>
      <c r="V124" s="175">
        <f t="shared" si="36"/>
        <v>0</v>
      </c>
      <c r="W124" s="301"/>
      <c r="X124" s="175">
        <f t="shared" si="17"/>
        <v>0</v>
      </c>
      <c r="Y124" s="175">
        <f t="shared" si="37"/>
        <v>0</v>
      </c>
      <c r="Z124" s="175">
        <f t="shared" si="18"/>
        <v>0</v>
      </c>
      <c r="AA124" s="274"/>
      <c r="AB124" s="271"/>
      <c r="AC124" s="272"/>
    </row>
    <row r="125" spans="1:29">
      <c r="A125" s="172">
        <v>8</v>
      </c>
      <c r="B125" s="172">
        <v>20</v>
      </c>
      <c r="C125" s="172" t="s">
        <v>155</v>
      </c>
      <c r="D125" s="276" t="s">
        <v>306</v>
      </c>
      <c r="E125" s="276" t="s">
        <v>342</v>
      </c>
      <c r="F125" s="276"/>
      <c r="G125" s="173"/>
      <c r="H125" s="173" t="s">
        <v>1275</v>
      </c>
      <c r="I125" s="173">
        <v>2</v>
      </c>
      <c r="J125" s="173">
        <v>0</v>
      </c>
      <c r="K125" s="173">
        <v>0</v>
      </c>
      <c r="L125" s="173">
        <v>0</v>
      </c>
      <c r="M125" s="174">
        <v>1</v>
      </c>
      <c r="N125" s="270"/>
      <c r="O125" s="177">
        <f t="shared" si="16"/>
        <v>0</v>
      </c>
      <c r="P125" s="176"/>
      <c r="Q125" s="177">
        <f t="shared" si="33"/>
        <v>0</v>
      </c>
      <c r="R125" s="175">
        <f t="shared" si="34"/>
        <v>0</v>
      </c>
      <c r="S125" s="177">
        <f t="shared" si="35"/>
        <v>0</v>
      </c>
      <c r="T125" s="272"/>
      <c r="U125" s="275">
        <v>1</v>
      </c>
      <c r="V125" s="175">
        <f t="shared" si="36"/>
        <v>0</v>
      </c>
      <c r="W125" s="301"/>
      <c r="X125" s="175">
        <f t="shared" si="17"/>
        <v>0</v>
      </c>
      <c r="Y125" s="175">
        <f t="shared" si="37"/>
        <v>0</v>
      </c>
      <c r="Z125" s="175">
        <f t="shared" si="18"/>
        <v>0</v>
      </c>
      <c r="AA125" s="274"/>
      <c r="AB125" s="271"/>
      <c r="AC125" s="272"/>
    </row>
    <row r="126" spans="1:29">
      <c r="A126" s="172">
        <v>8</v>
      </c>
      <c r="B126" s="172">
        <v>21</v>
      </c>
      <c r="C126" s="172" t="s">
        <v>155</v>
      </c>
      <c r="D126" s="276" t="s">
        <v>306</v>
      </c>
      <c r="E126" s="276" t="s">
        <v>343</v>
      </c>
      <c r="F126" s="276"/>
      <c r="G126" s="173"/>
      <c r="H126" s="173" t="s">
        <v>1275</v>
      </c>
      <c r="I126" s="173">
        <v>2</v>
      </c>
      <c r="J126" s="173">
        <v>0</v>
      </c>
      <c r="K126" s="173">
        <v>0</v>
      </c>
      <c r="L126" s="173">
        <v>0</v>
      </c>
      <c r="M126" s="174">
        <v>1</v>
      </c>
      <c r="N126" s="270"/>
      <c r="O126" s="177">
        <f t="shared" si="16"/>
        <v>0</v>
      </c>
      <c r="P126" s="176"/>
      <c r="Q126" s="177">
        <f t="shared" si="33"/>
        <v>0</v>
      </c>
      <c r="R126" s="175">
        <f t="shared" si="34"/>
        <v>0</v>
      </c>
      <c r="S126" s="177">
        <f t="shared" si="35"/>
        <v>0</v>
      </c>
      <c r="T126" s="272"/>
      <c r="U126" s="275">
        <v>1</v>
      </c>
      <c r="V126" s="175">
        <f t="shared" si="36"/>
        <v>0</v>
      </c>
      <c r="W126" s="301"/>
      <c r="X126" s="175">
        <f t="shared" si="17"/>
        <v>0</v>
      </c>
      <c r="Y126" s="175">
        <f t="shared" si="37"/>
        <v>0</v>
      </c>
      <c r="Z126" s="175">
        <f t="shared" si="18"/>
        <v>0</v>
      </c>
      <c r="AA126" s="274"/>
      <c r="AB126" s="271"/>
      <c r="AC126" s="272"/>
    </row>
    <row r="127" spans="1:29" ht="22.5">
      <c r="A127" s="172">
        <v>8</v>
      </c>
      <c r="B127" s="172">
        <v>22</v>
      </c>
      <c r="C127" s="172" t="s">
        <v>155</v>
      </c>
      <c r="D127" s="276" t="s">
        <v>306</v>
      </c>
      <c r="E127" s="276" t="s">
        <v>344</v>
      </c>
      <c r="F127" s="276" t="s">
        <v>345</v>
      </c>
      <c r="G127" s="173"/>
      <c r="H127" s="173" t="s">
        <v>1275</v>
      </c>
      <c r="I127" s="173">
        <v>2</v>
      </c>
      <c r="J127" s="173">
        <v>0</v>
      </c>
      <c r="K127" s="173" t="s">
        <v>345</v>
      </c>
      <c r="L127" s="173">
        <v>0</v>
      </c>
      <c r="M127" s="174">
        <v>1</v>
      </c>
      <c r="N127" s="270"/>
      <c r="O127" s="177">
        <f t="shared" si="16"/>
        <v>0</v>
      </c>
      <c r="P127" s="176"/>
      <c r="Q127" s="177">
        <f t="shared" si="33"/>
        <v>0</v>
      </c>
      <c r="R127" s="175">
        <f t="shared" si="34"/>
        <v>0</v>
      </c>
      <c r="S127" s="177">
        <f t="shared" si="35"/>
        <v>0</v>
      </c>
      <c r="T127" s="272"/>
      <c r="U127" s="275">
        <v>1</v>
      </c>
      <c r="V127" s="175">
        <f t="shared" si="36"/>
        <v>0</v>
      </c>
      <c r="W127" s="301"/>
      <c r="X127" s="175">
        <f t="shared" si="17"/>
        <v>0</v>
      </c>
      <c r="Y127" s="175">
        <f t="shared" si="37"/>
        <v>0</v>
      </c>
      <c r="Z127" s="175">
        <f t="shared" si="18"/>
        <v>0</v>
      </c>
      <c r="AA127" s="274"/>
      <c r="AB127" s="271"/>
      <c r="AC127" s="272"/>
    </row>
    <row r="128" spans="1:29" ht="45">
      <c r="A128" s="172">
        <v>8</v>
      </c>
      <c r="B128" s="172">
        <v>23</v>
      </c>
      <c r="C128" s="172" t="s">
        <v>155</v>
      </c>
      <c r="D128" s="276" t="s">
        <v>306</v>
      </c>
      <c r="E128" s="276">
        <v>512</v>
      </c>
      <c r="F128" s="276" t="s">
        <v>346</v>
      </c>
      <c r="G128" s="173">
        <v>2005</v>
      </c>
      <c r="H128" s="173" t="s">
        <v>1275</v>
      </c>
      <c r="I128" s="173">
        <v>2</v>
      </c>
      <c r="J128" s="173" t="s">
        <v>1406</v>
      </c>
      <c r="K128" s="173" t="s">
        <v>346</v>
      </c>
      <c r="L128" s="173">
        <v>0</v>
      </c>
      <c r="M128" s="174">
        <v>1</v>
      </c>
      <c r="N128" s="270"/>
      <c r="O128" s="177">
        <f t="shared" si="16"/>
        <v>0</v>
      </c>
      <c r="P128" s="176"/>
      <c r="Q128" s="177">
        <f t="shared" si="33"/>
        <v>0</v>
      </c>
      <c r="R128" s="175">
        <f t="shared" si="34"/>
        <v>0</v>
      </c>
      <c r="S128" s="177">
        <f t="shared" si="35"/>
        <v>0</v>
      </c>
      <c r="T128" s="272"/>
      <c r="U128" s="275">
        <v>1</v>
      </c>
      <c r="V128" s="175">
        <f t="shared" si="36"/>
        <v>0</v>
      </c>
      <c r="W128" s="301"/>
      <c r="X128" s="175">
        <f t="shared" si="17"/>
        <v>0</v>
      </c>
      <c r="Y128" s="175">
        <f t="shared" si="37"/>
        <v>0</v>
      </c>
      <c r="Z128" s="175">
        <f t="shared" si="18"/>
        <v>0</v>
      </c>
      <c r="AA128" s="274"/>
      <c r="AB128" s="271"/>
      <c r="AC128" s="272"/>
    </row>
    <row r="129" spans="1:29">
      <c r="A129" s="172">
        <v>8</v>
      </c>
      <c r="B129" s="172">
        <v>24</v>
      </c>
      <c r="C129" s="172" t="s">
        <v>1766</v>
      </c>
      <c r="D129" s="276" t="s">
        <v>1766</v>
      </c>
      <c r="E129" s="276" t="s">
        <v>1766</v>
      </c>
      <c r="F129" s="276"/>
      <c r="G129" s="173"/>
      <c r="H129" s="173">
        <v>0</v>
      </c>
      <c r="I129" s="173">
        <v>0</v>
      </c>
      <c r="J129" s="173">
        <v>0</v>
      </c>
      <c r="K129" s="173">
        <v>0</v>
      </c>
      <c r="L129" s="173">
        <v>0</v>
      </c>
      <c r="M129" s="174">
        <v>0</v>
      </c>
      <c r="N129" s="270"/>
      <c r="O129" s="177">
        <f t="shared" si="16"/>
        <v>0</v>
      </c>
      <c r="P129" s="176"/>
      <c r="Q129" s="177">
        <f t="shared" si="33"/>
        <v>0</v>
      </c>
      <c r="R129" s="175" t="e">
        <f t="shared" si="34"/>
        <v>#DIV/0!</v>
      </c>
      <c r="S129" s="177">
        <f t="shared" si="35"/>
        <v>0</v>
      </c>
      <c r="T129" s="272"/>
      <c r="U129" s="275">
        <v>1</v>
      </c>
      <c r="V129" s="175">
        <f t="shared" si="36"/>
        <v>0</v>
      </c>
      <c r="W129" s="301"/>
      <c r="X129" s="175">
        <f t="shared" si="17"/>
        <v>0</v>
      </c>
      <c r="Y129" s="175" t="e">
        <f t="shared" si="37"/>
        <v>#DIV/0!</v>
      </c>
      <c r="Z129" s="175">
        <f t="shared" si="18"/>
        <v>0</v>
      </c>
      <c r="AA129" s="274"/>
      <c r="AB129" s="271"/>
      <c r="AC129" s="272"/>
    </row>
    <row r="130" spans="1:29" s="288" customFormat="1">
      <c r="A130" s="277">
        <v>8</v>
      </c>
      <c r="B130" s="277">
        <v>0</v>
      </c>
      <c r="C130" s="277">
        <v>0</v>
      </c>
      <c r="D130" s="278">
        <v>0</v>
      </c>
      <c r="E130" s="278">
        <v>0</v>
      </c>
      <c r="F130" s="278">
        <v>0</v>
      </c>
      <c r="G130" s="279">
        <v>0</v>
      </c>
      <c r="H130" s="279">
        <v>0</v>
      </c>
      <c r="I130" s="279">
        <v>0</v>
      </c>
      <c r="J130" s="279">
        <v>0</v>
      </c>
      <c r="K130" s="279">
        <v>0</v>
      </c>
      <c r="L130" s="279">
        <v>0</v>
      </c>
      <c r="M130" s="280">
        <v>0</v>
      </c>
      <c r="N130" s="281"/>
      <c r="O130" s="282">
        <f>SUM(O106:O129)</f>
        <v>0</v>
      </c>
      <c r="P130" s="302"/>
      <c r="Q130" s="282">
        <f t="shared" ref="Q130:Z130" si="38">SUM(Q106:Q129)</f>
        <v>0</v>
      </c>
      <c r="R130" s="282"/>
      <c r="S130" s="282">
        <f t="shared" si="38"/>
        <v>0</v>
      </c>
      <c r="T130" s="309"/>
      <c r="U130" s="282">
        <f t="shared" si="38"/>
        <v>24</v>
      </c>
      <c r="V130" s="282">
        <f t="shared" si="38"/>
        <v>0</v>
      </c>
      <c r="W130" s="301"/>
      <c r="X130" s="282">
        <f t="shared" si="38"/>
        <v>0</v>
      </c>
      <c r="Y130" s="282"/>
      <c r="Z130" s="282">
        <f t="shared" si="38"/>
        <v>0</v>
      </c>
      <c r="AA130" s="286"/>
      <c r="AB130" s="287"/>
      <c r="AC130" s="284"/>
    </row>
    <row r="131" spans="1:29">
      <c r="A131" s="172">
        <v>9</v>
      </c>
      <c r="B131" s="172">
        <v>1</v>
      </c>
      <c r="C131" s="172" t="s">
        <v>116</v>
      </c>
      <c r="D131" s="276" t="s">
        <v>348</v>
      </c>
      <c r="E131" s="276" t="s">
        <v>349</v>
      </c>
      <c r="F131" s="276">
        <v>921.7364</v>
      </c>
      <c r="G131" s="173">
        <v>1999</v>
      </c>
      <c r="H131" s="173" t="s">
        <v>1275</v>
      </c>
      <c r="I131" s="173">
        <v>2</v>
      </c>
      <c r="J131" s="173" t="s">
        <v>1408</v>
      </c>
      <c r="K131" s="173">
        <v>0</v>
      </c>
      <c r="L131" s="173" t="s">
        <v>1409</v>
      </c>
      <c r="M131" s="174">
        <v>4</v>
      </c>
      <c r="N131" s="270"/>
      <c r="O131" s="177">
        <f t="shared" si="16"/>
        <v>0</v>
      </c>
      <c r="P131" s="176"/>
      <c r="Q131" s="177">
        <f t="shared" ref="Q131:Q159" si="39">O131*P131</f>
        <v>0</v>
      </c>
      <c r="R131" s="175">
        <f t="shared" ref="R131:R159" si="40">S131/(M131*I131)</f>
        <v>0</v>
      </c>
      <c r="S131" s="177">
        <f t="shared" ref="S131:S159" si="41">O131+Q131</f>
        <v>0</v>
      </c>
      <c r="T131" s="272"/>
      <c r="U131" s="275">
        <v>1</v>
      </c>
      <c r="V131" s="175">
        <f t="shared" ref="V131:V159" si="42">T131*U131*M131</f>
        <v>0</v>
      </c>
      <c r="W131" s="301"/>
      <c r="X131" s="175">
        <f t="shared" si="17"/>
        <v>0</v>
      </c>
      <c r="Y131" s="175">
        <f t="shared" ref="Y131:Y159" si="43">Z131/(M131*U131)</f>
        <v>0</v>
      </c>
      <c r="Z131" s="175">
        <f t="shared" si="18"/>
        <v>0</v>
      </c>
      <c r="AA131" s="274"/>
      <c r="AB131" s="271"/>
      <c r="AC131" s="272"/>
    </row>
    <row r="132" spans="1:29">
      <c r="A132" s="172">
        <v>9</v>
      </c>
      <c r="B132" s="172">
        <v>2</v>
      </c>
      <c r="C132" s="172" t="s">
        <v>116</v>
      </c>
      <c r="D132" s="276" t="s">
        <v>350</v>
      </c>
      <c r="E132" s="276" t="s">
        <v>351</v>
      </c>
      <c r="F132" s="276" t="s">
        <v>294</v>
      </c>
      <c r="G132" s="173">
        <v>2000</v>
      </c>
      <c r="H132" s="173" t="s">
        <v>1275</v>
      </c>
      <c r="I132" s="173">
        <v>2</v>
      </c>
      <c r="J132" s="173">
        <v>0</v>
      </c>
      <c r="K132" s="173" t="s">
        <v>1410</v>
      </c>
      <c r="L132" s="173" t="s">
        <v>1411</v>
      </c>
      <c r="M132" s="174">
        <v>1</v>
      </c>
      <c r="N132" s="270"/>
      <c r="O132" s="177">
        <f t="shared" si="16"/>
        <v>0</v>
      </c>
      <c r="P132" s="176"/>
      <c r="Q132" s="177">
        <f t="shared" si="39"/>
        <v>0</v>
      </c>
      <c r="R132" s="175">
        <f t="shared" si="40"/>
        <v>0</v>
      </c>
      <c r="S132" s="177">
        <f t="shared" si="41"/>
        <v>0</v>
      </c>
      <c r="T132" s="272"/>
      <c r="U132" s="275">
        <v>1</v>
      </c>
      <c r="V132" s="175">
        <f t="shared" si="42"/>
        <v>0</v>
      </c>
      <c r="W132" s="301"/>
      <c r="X132" s="175">
        <f t="shared" si="17"/>
        <v>0</v>
      </c>
      <c r="Y132" s="175">
        <f t="shared" si="43"/>
        <v>0</v>
      </c>
      <c r="Z132" s="175">
        <f t="shared" si="18"/>
        <v>0</v>
      </c>
      <c r="AA132" s="274"/>
      <c r="AB132" s="271"/>
      <c r="AC132" s="272"/>
    </row>
    <row r="133" spans="1:29" ht="22.5">
      <c r="A133" s="172">
        <v>9</v>
      </c>
      <c r="B133" s="172">
        <v>3</v>
      </c>
      <c r="C133" s="172" t="s">
        <v>116</v>
      </c>
      <c r="D133" s="276" t="s">
        <v>352</v>
      </c>
      <c r="E133" s="276" t="s">
        <v>353</v>
      </c>
      <c r="F133" s="276" t="s">
        <v>354</v>
      </c>
      <c r="G133" s="173">
        <v>2002</v>
      </c>
      <c r="H133" s="173" t="s">
        <v>1275</v>
      </c>
      <c r="I133" s="173">
        <v>2</v>
      </c>
      <c r="J133" s="173" t="s">
        <v>1412</v>
      </c>
      <c r="K133" s="173">
        <v>0</v>
      </c>
      <c r="L133" s="173" t="s">
        <v>1411</v>
      </c>
      <c r="M133" s="174">
        <v>2</v>
      </c>
      <c r="N133" s="270"/>
      <c r="O133" s="177">
        <f t="shared" ref="O133:O196" si="44">M133*N133*I133</f>
        <v>0</v>
      </c>
      <c r="P133" s="176"/>
      <c r="Q133" s="177">
        <f t="shared" si="39"/>
        <v>0</v>
      </c>
      <c r="R133" s="175">
        <f t="shared" si="40"/>
        <v>0</v>
      </c>
      <c r="S133" s="177">
        <f t="shared" si="41"/>
        <v>0</v>
      </c>
      <c r="T133" s="272"/>
      <c r="U133" s="275">
        <v>1</v>
      </c>
      <c r="V133" s="175">
        <f t="shared" si="42"/>
        <v>0</v>
      </c>
      <c r="W133" s="301"/>
      <c r="X133" s="175">
        <f t="shared" ref="X133:X196" si="45">V133*W133</f>
        <v>0</v>
      </c>
      <c r="Y133" s="175">
        <f t="shared" si="43"/>
        <v>0</v>
      </c>
      <c r="Z133" s="175">
        <f t="shared" ref="Z133:Z196" si="46">V133+X133</f>
        <v>0</v>
      </c>
      <c r="AA133" s="274"/>
      <c r="AB133" s="271"/>
      <c r="AC133" s="272"/>
    </row>
    <row r="134" spans="1:29">
      <c r="A134" s="172">
        <v>9</v>
      </c>
      <c r="B134" s="172">
        <v>4</v>
      </c>
      <c r="C134" s="172" t="s">
        <v>116</v>
      </c>
      <c r="D134" s="276" t="s">
        <v>352</v>
      </c>
      <c r="E134" s="276" t="s">
        <v>355</v>
      </c>
      <c r="F134" s="276" t="s">
        <v>356</v>
      </c>
      <c r="G134" s="173">
        <v>2008</v>
      </c>
      <c r="H134" s="173" t="s">
        <v>1275</v>
      </c>
      <c r="I134" s="173">
        <v>2</v>
      </c>
      <c r="J134" s="173" t="s">
        <v>1413</v>
      </c>
      <c r="K134" s="173">
        <v>0</v>
      </c>
      <c r="L134" s="173" t="s">
        <v>1411</v>
      </c>
      <c r="M134" s="174">
        <v>2</v>
      </c>
      <c r="N134" s="270"/>
      <c r="O134" s="177">
        <f t="shared" si="44"/>
        <v>0</v>
      </c>
      <c r="P134" s="176"/>
      <c r="Q134" s="177">
        <f t="shared" si="39"/>
        <v>0</v>
      </c>
      <c r="R134" s="175">
        <f t="shared" si="40"/>
        <v>0</v>
      </c>
      <c r="S134" s="177">
        <f t="shared" si="41"/>
        <v>0</v>
      </c>
      <c r="T134" s="272"/>
      <c r="U134" s="275">
        <v>1</v>
      </c>
      <c r="V134" s="175">
        <f t="shared" si="42"/>
        <v>0</v>
      </c>
      <c r="W134" s="301"/>
      <c r="X134" s="175">
        <f t="shared" si="45"/>
        <v>0</v>
      </c>
      <c r="Y134" s="175">
        <f t="shared" si="43"/>
        <v>0</v>
      </c>
      <c r="Z134" s="175">
        <f t="shared" si="46"/>
        <v>0</v>
      </c>
      <c r="AA134" s="274"/>
      <c r="AB134" s="271"/>
      <c r="AC134" s="272"/>
    </row>
    <row r="135" spans="1:29" ht="22.5">
      <c r="A135" s="172">
        <v>9</v>
      </c>
      <c r="B135" s="172">
        <v>5</v>
      </c>
      <c r="C135" s="172" t="s">
        <v>116</v>
      </c>
      <c r="D135" s="276" t="s">
        <v>357</v>
      </c>
      <c r="E135" s="276" t="s">
        <v>358</v>
      </c>
      <c r="F135" s="276" t="s">
        <v>359</v>
      </c>
      <c r="G135" s="173" t="s">
        <v>294</v>
      </c>
      <c r="H135" s="173" t="s">
        <v>1275</v>
      </c>
      <c r="I135" s="173">
        <v>2</v>
      </c>
      <c r="J135" s="173">
        <v>0</v>
      </c>
      <c r="K135" s="173">
        <v>0</v>
      </c>
      <c r="L135" s="173" t="s">
        <v>1414</v>
      </c>
      <c r="M135" s="174">
        <v>3</v>
      </c>
      <c r="N135" s="270"/>
      <c r="O135" s="177">
        <f t="shared" si="44"/>
        <v>0</v>
      </c>
      <c r="P135" s="176"/>
      <c r="Q135" s="177">
        <f t="shared" si="39"/>
        <v>0</v>
      </c>
      <c r="R135" s="175">
        <f t="shared" si="40"/>
        <v>0</v>
      </c>
      <c r="S135" s="177">
        <f t="shared" si="41"/>
        <v>0</v>
      </c>
      <c r="T135" s="272"/>
      <c r="U135" s="275">
        <v>1</v>
      </c>
      <c r="V135" s="175">
        <f t="shared" si="42"/>
        <v>0</v>
      </c>
      <c r="W135" s="301"/>
      <c r="X135" s="175">
        <f t="shared" si="45"/>
        <v>0</v>
      </c>
      <c r="Y135" s="175">
        <f t="shared" si="43"/>
        <v>0</v>
      </c>
      <c r="Z135" s="175">
        <f t="shared" si="46"/>
        <v>0</v>
      </c>
      <c r="AA135" s="274"/>
      <c r="AB135" s="271"/>
      <c r="AC135" s="272"/>
    </row>
    <row r="136" spans="1:29" ht="22.5">
      <c r="A136" s="172">
        <v>9</v>
      </c>
      <c r="B136" s="172">
        <v>6</v>
      </c>
      <c r="C136" s="172" t="s">
        <v>116</v>
      </c>
      <c r="D136" s="276" t="s">
        <v>360</v>
      </c>
      <c r="E136" s="276" t="s">
        <v>361</v>
      </c>
      <c r="F136" s="276">
        <v>410536510</v>
      </c>
      <c r="G136" s="173" t="s">
        <v>362</v>
      </c>
      <c r="H136" s="173" t="s">
        <v>1275</v>
      </c>
      <c r="I136" s="173">
        <v>2</v>
      </c>
      <c r="J136" s="173" t="s">
        <v>1415</v>
      </c>
      <c r="K136" s="173">
        <v>0</v>
      </c>
      <c r="L136" s="173" t="s">
        <v>1388</v>
      </c>
      <c r="M136" s="174">
        <v>3</v>
      </c>
      <c r="N136" s="270"/>
      <c r="O136" s="177">
        <f t="shared" si="44"/>
        <v>0</v>
      </c>
      <c r="P136" s="176"/>
      <c r="Q136" s="177">
        <f t="shared" si="39"/>
        <v>0</v>
      </c>
      <c r="R136" s="175">
        <f t="shared" si="40"/>
        <v>0</v>
      </c>
      <c r="S136" s="177">
        <f t="shared" si="41"/>
        <v>0</v>
      </c>
      <c r="T136" s="272"/>
      <c r="U136" s="275">
        <v>1</v>
      </c>
      <c r="V136" s="175">
        <f t="shared" si="42"/>
        <v>0</v>
      </c>
      <c r="W136" s="301"/>
      <c r="X136" s="175">
        <f t="shared" si="45"/>
        <v>0</v>
      </c>
      <c r="Y136" s="175">
        <f t="shared" si="43"/>
        <v>0</v>
      </c>
      <c r="Z136" s="175">
        <f t="shared" si="46"/>
        <v>0</v>
      </c>
      <c r="AA136" s="274"/>
      <c r="AB136" s="271"/>
      <c r="AC136" s="272"/>
    </row>
    <row r="137" spans="1:29">
      <c r="A137" s="172">
        <v>9</v>
      </c>
      <c r="B137" s="172">
        <v>7</v>
      </c>
      <c r="C137" s="172" t="s">
        <v>116</v>
      </c>
      <c r="D137" s="276" t="s">
        <v>363</v>
      </c>
      <c r="E137" s="276" t="s">
        <v>364</v>
      </c>
      <c r="F137" s="276">
        <v>1729</v>
      </c>
      <c r="G137" s="173">
        <v>1986</v>
      </c>
      <c r="H137" s="173" t="s">
        <v>1275</v>
      </c>
      <c r="I137" s="173">
        <v>2</v>
      </c>
      <c r="J137" s="173">
        <v>0</v>
      </c>
      <c r="K137" s="173">
        <v>0</v>
      </c>
      <c r="L137" s="173" t="s">
        <v>1355</v>
      </c>
      <c r="M137" s="174">
        <v>1</v>
      </c>
      <c r="N137" s="270"/>
      <c r="O137" s="177">
        <f t="shared" si="44"/>
        <v>0</v>
      </c>
      <c r="P137" s="176"/>
      <c r="Q137" s="177">
        <f t="shared" si="39"/>
        <v>0</v>
      </c>
      <c r="R137" s="175">
        <f t="shared" si="40"/>
        <v>0</v>
      </c>
      <c r="S137" s="177">
        <f t="shared" si="41"/>
        <v>0</v>
      </c>
      <c r="T137" s="272"/>
      <c r="U137" s="275">
        <v>1</v>
      </c>
      <c r="V137" s="175">
        <f t="shared" si="42"/>
        <v>0</v>
      </c>
      <c r="W137" s="301"/>
      <c r="X137" s="175">
        <f t="shared" si="45"/>
        <v>0</v>
      </c>
      <c r="Y137" s="175">
        <f t="shared" si="43"/>
        <v>0</v>
      </c>
      <c r="Z137" s="175">
        <f t="shared" si="46"/>
        <v>0</v>
      </c>
      <c r="AA137" s="274"/>
      <c r="AB137" s="271"/>
      <c r="AC137" s="272"/>
    </row>
    <row r="138" spans="1:29">
      <c r="A138" s="172">
        <v>9</v>
      </c>
      <c r="B138" s="172">
        <v>8</v>
      </c>
      <c r="C138" s="172" t="s">
        <v>116</v>
      </c>
      <c r="D138" s="276" t="s">
        <v>363</v>
      </c>
      <c r="E138" s="276" t="s">
        <v>365</v>
      </c>
      <c r="F138" s="276">
        <v>69</v>
      </c>
      <c r="G138" s="173">
        <v>1983</v>
      </c>
      <c r="H138" s="173" t="s">
        <v>1275</v>
      </c>
      <c r="I138" s="173">
        <v>2</v>
      </c>
      <c r="J138" s="173">
        <v>0</v>
      </c>
      <c r="K138" s="173">
        <v>0</v>
      </c>
      <c r="L138" s="173" t="s">
        <v>1355</v>
      </c>
      <c r="M138" s="174">
        <v>1</v>
      </c>
      <c r="N138" s="270"/>
      <c r="O138" s="177">
        <f t="shared" si="44"/>
        <v>0</v>
      </c>
      <c r="P138" s="176"/>
      <c r="Q138" s="177">
        <f t="shared" si="39"/>
        <v>0</v>
      </c>
      <c r="R138" s="175">
        <f t="shared" si="40"/>
        <v>0</v>
      </c>
      <c r="S138" s="177">
        <f t="shared" si="41"/>
        <v>0</v>
      </c>
      <c r="T138" s="272"/>
      <c r="U138" s="275">
        <v>1</v>
      </c>
      <c r="V138" s="175">
        <f t="shared" si="42"/>
        <v>0</v>
      </c>
      <c r="W138" s="301"/>
      <c r="X138" s="175">
        <f t="shared" si="45"/>
        <v>0</v>
      </c>
      <c r="Y138" s="175">
        <f t="shared" si="43"/>
        <v>0</v>
      </c>
      <c r="Z138" s="175">
        <f t="shared" si="46"/>
        <v>0</v>
      </c>
      <c r="AA138" s="274"/>
      <c r="AB138" s="271"/>
      <c r="AC138" s="272"/>
    </row>
    <row r="139" spans="1:29">
      <c r="A139" s="172">
        <v>9</v>
      </c>
      <c r="B139" s="172">
        <v>9</v>
      </c>
      <c r="C139" s="172" t="s">
        <v>116</v>
      </c>
      <c r="D139" s="276" t="s">
        <v>363</v>
      </c>
      <c r="E139" s="276" t="s">
        <v>366</v>
      </c>
      <c r="F139" s="276">
        <v>1700</v>
      </c>
      <c r="G139" s="173">
        <v>1987</v>
      </c>
      <c r="H139" s="173" t="s">
        <v>1275</v>
      </c>
      <c r="I139" s="173">
        <v>2</v>
      </c>
      <c r="J139" s="173">
        <v>0</v>
      </c>
      <c r="K139" s="173">
        <v>0</v>
      </c>
      <c r="L139" s="173" t="s">
        <v>1355</v>
      </c>
      <c r="M139" s="174">
        <v>1</v>
      </c>
      <c r="N139" s="270"/>
      <c r="O139" s="177">
        <f t="shared" si="44"/>
        <v>0</v>
      </c>
      <c r="P139" s="176"/>
      <c r="Q139" s="177">
        <f t="shared" si="39"/>
        <v>0</v>
      </c>
      <c r="R139" s="175">
        <f t="shared" si="40"/>
        <v>0</v>
      </c>
      <c r="S139" s="177">
        <f t="shared" si="41"/>
        <v>0</v>
      </c>
      <c r="T139" s="272"/>
      <c r="U139" s="275">
        <v>1</v>
      </c>
      <c r="V139" s="175">
        <f t="shared" si="42"/>
        <v>0</v>
      </c>
      <c r="W139" s="301"/>
      <c r="X139" s="175">
        <f t="shared" si="45"/>
        <v>0</v>
      </c>
      <c r="Y139" s="175">
        <f t="shared" si="43"/>
        <v>0</v>
      </c>
      <c r="Z139" s="175">
        <f t="shared" si="46"/>
        <v>0</v>
      </c>
      <c r="AA139" s="274"/>
      <c r="AB139" s="271"/>
      <c r="AC139" s="272"/>
    </row>
    <row r="140" spans="1:29">
      <c r="A140" s="172">
        <v>9</v>
      </c>
      <c r="B140" s="172">
        <v>10</v>
      </c>
      <c r="C140" s="172" t="s">
        <v>116</v>
      </c>
      <c r="D140" s="276" t="s">
        <v>367</v>
      </c>
      <c r="E140" s="276" t="s">
        <v>368</v>
      </c>
      <c r="F140" s="276" t="s">
        <v>369</v>
      </c>
      <c r="G140" s="173">
        <v>2007</v>
      </c>
      <c r="H140" s="173" t="s">
        <v>1275</v>
      </c>
      <c r="I140" s="173">
        <v>2</v>
      </c>
      <c r="J140" s="173" t="s">
        <v>1416</v>
      </c>
      <c r="K140" s="173" t="s">
        <v>1417</v>
      </c>
      <c r="L140" s="173" t="s">
        <v>1418</v>
      </c>
      <c r="M140" s="174">
        <v>1</v>
      </c>
      <c r="N140" s="270"/>
      <c r="O140" s="177">
        <f t="shared" si="44"/>
        <v>0</v>
      </c>
      <c r="P140" s="176"/>
      <c r="Q140" s="177">
        <f t="shared" si="39"/>
        <v>0</v>
      </c>
      <c r="R140" s="175">
        <f t="shared" si="40"/>
        <v>0</v>
      </c>
      <c r="S140" s="177">
        <f t="shared" si="41"/>
        <v>0</v>
      </c>
      <c r="T140" s="272"/>
      <c r="U140" s="275">
        <v>1</v>
      </c>
      <c r="V140" s="175">
        <f t="shared" si="42"/>
        <v>0</v>
      </c>
      <c r="W140" s="301"/>
      <c r="X140" s="175">
        <f t="shared" si="45"/>
        <v>0</v>
      </c>
      <c r="Y140" s="175">
        <f t="shared" si="43"/>
        <v>0</v>
      </c>
      <c r="Z140" s="175">
        <f t="shared" si="46"/>
        <v>0</v>
      </c>
      <c r="AA140" s="274"/>
      <c r="AB140" s="271"/>
      <c r="AC140" s="272"/>
    </row>
    <row r="141" spans="1:29" ht="22.5">
      <c r="A141" s="172">
        <v>9</v>
      </c>
      <c r="B141" s="172">
        <v>11</v>
      </c>
      <c r="C141" s="172" t="s">
        <v>155</v>
      </c>
      <c r="D141" s="276" t="s">
        <v>370</v>
      </c>
      <c r="E141" s="276" t="s">
        <v>371</v>
      </c>
      <c r="F141" s="276">
        <v>203</v>
      </c>
      <c r="G141" s="173">
        <v>2002</v>
      </c>
      <c r="H141" s="173" t="s">
        <v>1275</v>
      </c>
      <c r="I141" s="173">
        <v>2</v>
      </c>
      <c r="J141" s="173" t="s">
        <v>1419</v>
      </c>
      <c r="K141" s="173">
        <v>203</v>
      </c>
      <c r="L141" s="173">
        <v>0</v>
      </c>
      <c r="M141" s="174">
        <v>1</v>
      </c>
      <c r="N141" s="270"/>
      <c r="O141" s="177">
        <f t="shared" si="44"/>
        <v>0</v>
      </c>
      <c r="P141" s="176"/>
      <c r="Q141" s="177">
        <f t="shared" si="39"/>
        <v>0</v>
      </c>
      <c r="R141" s="175">
        <f t="shared" si="40"/>
        <v>0</v>
      </c>
      <c r="S141" s="177">
        <f t="shared" si="41"/>
        <v>0</v>
      </c>
      <c r="T141" s="272"/>
      <c r="U141" s="275">
        <v>1</v>
      </c>
      <c r="V141" s="175">
        <f t="shared" si="42"/>
        <v>0</v>
      </c>
      <c r="W141" s="301"/>
      <c r="X141" s="175">
        <f t="shared" si="45"/>
        <v>0</v>
      </c>
      <c r="Y141" s="175">
        <f t="shared" si="43"/>
        <v>0</v>
      </c>
      <c r="Z141" s="175">
        <f t="shared" si="46"/>
        <v>0</v>
      </c>
      <c r="AA141" s="274"/>
      <c r="AB141" s="271"/>
      <c r="AC141" s="272"/>
    </row>
    <row r="142" spans="1:29">
      <c r="A142" s="172">
        <v>9</v>
      </c>
      <c r="B142" s="172">
        <v>12</v>
      </c>
      <c r="C142" s="172" t="s">
        <v>155</v>
      </c>
      <c r="D142" s="276" t="s">
        <v>372</v>
      </c>
      <c r="E142" s="276" t="s">
        <v>355</v>
      </c>
      <c r="F142" s="276" t="s">
        <v>373</v>
      </c>
      <c r="G142" s="173">
        <v>2008</v>
      </c>
      <c r="H142" s="173" t="s">
        <v>1275</v>
      </c>
      <c r="I142" s="173">
        <v>2</v>
      </c>
      <c r="J142" s="173" t="s">
        <v>1420</v>
      </c>
      <c r="K142" s="173" t="s">
        <v>373</v>
      </c>
      <c r="L142" s="173">
        <v>0</v>
      </c>
      <c r="M142" s="174">
        <v>1</v>
      </c>
      <c r="N142" s="270"/>
      <c r="O142" s="177">
        <f t="shared" si="44"/>
        <v>0</v>
      </c>
      <c r="P142" s="176"/>
      <c r="Q142" s="177">
        <f t="shared" si="39"/>
        <v>0</v>
      </c>
      <c r="R142" s="175">
        <f t="shared" si="40"/>
        <v>0</v>
      </c>
      <c r="S142" s="177">
        <f t="shared" si="41"/>
        <v>0</v>
      </c>
      <c r="T142" s="272"/>
      <c r="U142" s="275">
        <v>1</v>
      </c>
      <c r="V142" s="175">
        <f t="shared" si="42"/>
        <v>0</v>
      </c>
      <c r="W142" s="301"/>
      <c r="X142" s="175">
        <f t="shared" si="45"/>
        <v>0</v>
      </c>
      <c r="Y142" s="175">
        <f t="shared" si="43"/>
        <v>0</v>
      </c>
      <c r="Z142" s="175">
        <f t="shared" si="46"/>
        <v>0</v>
      </c>
      <c r="AA142" s="274"/>
      <c r="AB142" s="271"/>
      <c r="AC142" s="272"/>
    </row>
    <row r="143" spans="1:29">
      <c r="A143" s="172">
        <v>9</v>
      </c>
      <c r="B143" s="172">
        <v>13</v>
      </c>
      <c r="C143" s="172" t="s">
        <v>155</v>
      </c>
      <c r="D143" s="276" t="s">
        <v>372</v>
      </c>
      <c r="E143" s="276" t="s">
        <v>355</v>
      </c>
      <c r="F143" s="276" t="s">
        <v>374</v>
      </c>
      <c r="G143" s="173">
        <v>2008</v>
      </c>
      <c r="H143" s="173" t="s">
        <v>1275</v>
      </c>
      <c r="I143" s="173">
        <v>2</v>
      </c>
      <c r="J143" s="173" t="s">
        <v>1420</v>
      </c>
      <c r="K143" s="173" t="s">
        <v>374</v>
      </c>
      <c r="L143" s="173">
        <v>0</v>
      </c>
      <c r="M143" s="174">
        <v>1</v>
      </c>
      <c r="N143" s="270"/>
      <c r="O143" s="177">
        <f t="shared" si="44"/>
        <v>0</v>
      </c>
      <c r="P143" s="176"/>
      <c r="Q143" s="177">
        <f t="shared" si="39"/>
        <v>0</v>
      </c>
      <c r="R143" s="175">
        <f t="shared" si="40"/>
        <v>0</v>
      </c>
      <c r="S143" s="177">
        <f t="shared" si="41"/>
        <v>0</v>
      </c>
      <c r="T143" s="272"/>
      <c r="U143" s="275">
        <v>1</v>
      </c>
      <c r="V143" s="175">
        <f t="shared" si="42"/>
        <v>0</v>
      </c>
      <c r="W143" s="301"/>
      <c r="X143" s="175">
        <f t="shared" si="45"/>
        <v>0</v>
      </c>
      <c r="Y143" s="175">
        <f t="shared" si="43"/>
        <v>0</v>
      </c>
      <c r="Z143" s="175">
        <f t="shared" si="46"/>
        <v>0</v>
      </c>
      <c r="AA143" s="274"/>
      <c r="AB143" s="271"/>
      <c r="AC143" s="272"/>
    </row>
    <row r="144" spans="1:29" ht="33.75">
      <c r="A144" s="172">
        <v>9</v>
      </c>
      <c r="B144" s="172">
        <v>14</v>
      </c>
      <c r="C144" s="172" t="s">
        <v>155</v>
      </c>
      <c r="D144" s="276" t="s">
        <v>372</v>
      </c>
      <c r="E144" s="276" t="s">
        <v>375</v>
      </c>
      <c r="F144" s="276" t="s">
        <v>376</v>
      </c>
      <c r="G144" s="173">
        <v>2010</v>
      </c>
      <c r="H144" s="173" t="s">
        <v>1275</v>
      </c>
      <c r="I144" s="173">
        <v>2</v>
      </c>
      <c r="J144" s="173" t="s">
        <v>1421</v>
      </c>
      <c r="K144" s="173" t="s">
        <v>376</v>
      </c>
      <c r="L144" s="173">
        <v>0</v>
      </c>
      <c r="M144" s="174">
        <v>1</v>
      </c>
      <c r="N144" s="270"/>
      <c r="O144" s="177">
        <f t="shared" si="44"/>
        <v>0</v>
      </c>
      <c r="P144" s="176"/>
      <c r="Q144" s="177">
        <f t="shared" si="39"/>
        <v>0</v>
      </c>
      <c r="R144" s="175">
        <f t="shared" si="40"/>
        <v>0</v>
      </c>
      <c r="S144" s="177">
        <f t="shared" si="41"/>
        <v>0</v>
      </c>
      <c r="T144" s="272"/>
      <c r="U144" s="275">
        <v>1</v>
      </c>
      <c r="V144" s="175">
        <f t="shared" si="42"/>
        <v>0</v>
      </c>
      <c r="W144" s="301"/>
      <c r="X144" s="175">
        <f t="shared" si="45"/>
        <v>0</v>
      </c>
      <c r="Y144" s="175">
        <f t="shared" si="43"/>
        <v>0</v>
      </c>
      <c r="Z144" s="175">
        <f t="shared" si="46"/>
        <v>0</v>
      </c>
      <c r="AA144" s="274"/>
      <c r="AB144" s="271"/>
      <c r="AC144" s="272"/>
    </row>
    <row r="145" spans="1:29">
      <c r="A145" s="172">
        <v>9</v>
      </c>
      <c r="B145" s="172">
        <v>15</v>
      </c>
      <c r="C145" s="172" t="s">
        <v>155</v>
      </c>
      <c r="D145" s="276" t="s">
        <v>377</v>
      </c>
      <c r="E145" s="276" t="s">
        <v>353</v>
      </c>
      <c r="F145" s="276" t="s">
        <v>99</v>
      </c>
      <c r="G145" s="173">
        <v>2007</v>
      </c>
      <c r="H145" s="173" t="s">
        <v>1275</v>
      </c>
      <c r="I145" s="173">
        <v>2</v>
      </c>
      <c r="J145" s="173" t="s">
        <v>1420</v>
      </c>
      <c r="K145" s="173" t="s">
        <v>99</v>
      </c>
      <c r="L145" s="173">
        <v>0</v>
      </c>
      <c r="M145" s="174">
        <v>1</v>
      </c>
      <c r="N145" s="270"/>
      <c r="O145" s="177">
        <f t="shared" si="44"/>
        <v>0</v>
      </c>
      <c r="P145" s="176"/>
      <c r="Q145" s="177">
        <f t="shared" si="39"/>
        <v>0</v>
      </c>
      <c r="R145" s="175">
        <f t="shared" si="40"/>
        <v>0</v>
      </c>
      <c r="S145" s="177">
        <f t="shared" si="41"/>
        <v>0</v>
      </c>
      <c r="T145" s="272"/>
      <c r="U145" s="275">
        <v>1</v>
      </c>
      <c r="V145" s="175">
        <f t="shared" si="42"/>
        <v>0</v>
      </c>
      <c r="W145" s="301"/>
      <c r="X145" s="175">
        <f t="shared" si="45"/>
        <v>0</v>
      </c>
      <c r="Y145" s="175">
        <f t="shared" si="43"/>
        <v>0</v>
      </c>
      <c r="Z145" s="175">
        <f t="shared" si="46"/>
        <v>0</v>
      </c>
      <c r="AA145" s="274"/>
      <c r="AB145" s="271"/>
      <c r="AC145" s="272"/>
    </row>
    <row r="146" spans="1:29">
      <c r="A146" s="172">
        <v>9</v>
      </c>
      <c r="B146" s="172">
        <v>16</v>
      </c>
      <c r="C146" s="172" t="s">
        <v>155</v>
      </c>
      <c r="D146" s="276" t="s">
        <v>377</v>
      </c>
      <c r="E146" s="276">
        <v>0</v>
      </c>
      <c r="F146" s="276">
        <v>204923</v>
      </c>
      <c r="G146" s="173"/>
      <c r="H146" s="173" t="s">
        <v>1275</v>
      </c>
      <c r="I146" s="173">
        <v>2</v>
      </c>
      <c r="J146" s="173">
        <v>0</v>
      </c>
      <c r="K146" s="173">
        <v>204923</v>
      </c>
      <c r="L146" s="173">
        <v>0</v>
      </c>
      <c r="M146" s="174">
        <v>1</v>
      </c>
      <c r="N146" s="270"/>
      <c r="O146" s="177">
        <f t="shared" si="44"/>
        <v>0</v>
      </c>
      <c r="P146" s="176"/>
      <c r="Q146" s="177">
        <f t="shared" si="39"/>
        <v>0</v>
      </c>
      <c r="R146" s="175">
        <f t="shared" si="40"/>
        <v>0</v>
      </c>
      <c r="S146" s="177">
        <f t="shared" si="41"/>
        <v>0</v>
      </c>
      <c r="T146" s="272"/>
      <c r="U146" s="275">
        <v>1</v>
      </c>
      <c r="V146" s="175">
        <f t="shared" si="42"/>
        <v>0</v>
      </c>
      <c r="W146" s="301"/>
      <c r="X146" s="175">
        <f t="shared" si="45"/>
        <v>0</v>
      </c>
      <c r="Y146" s="175">
        <f t="shared" si="43"/>
        <v>0</v>
      </c>
      <c r="Z146" s="175">
        <f t="shared" si="46"/>
        <v>0</v>
      </c>
      <c r="AA146" s="274"/>
      <c r="AB146" s="271"/>
      <c r="AC146" s="272"/>
    </row>
    <row r="147" spans="1:29" ht="22.5">
      <c r="A147" s="172">
        <v>9</v>
      </c>
      <c r="B147" s="172">
        <v>17</v>
      </c>
      <c r="C147" s="172" t="s">
        <v>155</v>
      </c>
      <c r="D147" s="276" t="s">
        <v>377</v>
      </c>
      <c r="E147" s="276" t="s">
        <v>378</v>
      </c>
      <c r="F147" s="276" t="s">
        <v>379</v>
      </c>
      <c r="G147" s="173"/>
      <c r="H147" s="173" t="s">
        <v>1275</v>
      </c>
      <c r="I147" s="173">
        <v>2</v>
      </c>
      <c r="J147" s="173">
        <v>0</v>
      </c>
      <c r="K147" s="173" t="s">
        <v>379</v>
      </c>
      <c r="L147" s="173">
        <v>0</v>
      </c>
      <c r="M147" s="174">
        <v>1</v>
      </c>
      <c r="N147" s="270"/>
      <c r="O147" s="177">
        <f t="shared" si="44"/>
        <v>0</v>
      </c>
      <c r="P147" s="176"/>
      <c r="Q147" s="177">
        <f t="shared" si="39"/>
        <v>0</v>
      </c>
      <c r="R147" s="175">
        <f t="shared" si="40"/>
        <v>0</v>
      </c>
      <c r="S147" s="177">
        <f t="shared" si="41"/>
        <v>0</v>
      </c>
      <c r="T147" s="272"/>
      <c r="U147" s="275">
        <v>1</v>
      </c>
      <c r="V147" s="175">
        <f t="shared" si="42"/>
        <v>0</v>
      </c>
      <c r="W147" s="301"/>
      <c r="X147" s="175">
        <f t="shared" si="45"/>
        <v>0</v>
      </c>
      <c r="Y147" s="175">
        <f t="shared" si="43"/>
        <v>0</v>
      </c>
      <c r="Z147" s="175">
        <f t="shared" si="46"/>
        <v>0</v>
      </c>
      <c r="AA147" s="274"/>
      <c r="AB147" s="271"/>
      <c r="AC147" s="272"/>
    </row>
    <row r="148" spans="1:29">
      <c r="A148" s="172">
        <v>9</v>
      </c>
      <c r="B148" s="172">
        <v>18</v>
      </c>
      <c r="C148" s="172" t="s">
        <v>1766</v>
      </c>
      <c r="D148" s="276" t="s">
        <v>1766</v>
      </c>
      <c r="E148" s="276" t="s">
        <v>1766</v>
      </c>
      <c r="F148" s="276"/>
      <c r="G148" s="173"/>
      <c r="H148" s="173">
        <v>0</v>
      </c>
      <c r="I148" s="173">
        <v>0</v>
      </c>
      <c r="J148" s="173">
        <v>0</v>
      </c>
      <c r="K148" s="173">
        <v>0</v>
      </c>
      <c r="L148" s="173">
        <v>0</v>
      </c>
      <c r="M148" s="174">
        <v>0</v>
      </c>
      <c r="N148" s="270"/>
      <c r="O148" s="177">
        <f t="shared" si="44"/>
        <v>0</v>
      </c>
      <c r="P148" s="176"/>
      <c r="Q148" s="177">
        <f t="shared" si="39"/>
        <v>0</v>
      </c>
      <c r="R148" s="175" t="e">
        <f t="shared" si="40"/>
        <v>#DIV/0!</v>
      </c>
      <c r="S148" s="177">
        <f t="shared" si="41"/>
        <v>0</v>
      </c>
      <c r="T148" s="272"/>
      <c r="U148" s="275">
        <v>1</v>
      </c>
      <c r="V148" s="175">
        <f t="shared" si="42"/>
        <v>0</v>
      </c>
      <c r="W148" s="301"/>
      <c r="X148" s="175">
        <f t="shared" si="45"/>
        <v>0</v>
      </c>
      <c r="Y148" s="175" t="e">
        <f t="shared" si="43"/>
        <v>#DIV/0!</v>
      </c>
      <c r="Z148" s="175">
        <f t="shared" si="46"/>
        <v>0</v>
      </c>
      <c r="AA148" s="274"/>
      <c r="AB148" s="271"/>
      <c r="AC148" s="272"/>
    </row>
    <row r="149" spans="1:29">
      <c r="A149" s="172">
        <v>9</v>
      </c>
      <c r="B149" s="172">
        <v>19</v>
      </c>
      <c r="C149" s="172" t="s">
        <v>155</v>
      </c>
      <c r="D149" s="276" t="s">
        <v>377</v>
      </c>
      <c r="E149" s="276" t="s">
        <v>382</v>
      </c>
      <c r="F149" s="276">
        <v>3164</v>
      </c>
      <c r="G149" s="173"/>
      <c r="H149" s="173" t="s">
        <v>1275</v>
      </c>
      <c r="I149" s="173">
        <v>2</v>
      </c>
      <c r="J149" s="173" t="s">
        <v>1422</v>
      </c>
      <c r="K149" s="173">
        <v>3164</v>
      </c>
      <c r="L149" s="173">
        <v>0</v>
      </c>
      <c r="M149" s="174">
        <v>1</v>
      </c>
      <c r="N149" s="270"/>
      <c r="O149" s="177">
        <f t="shared" si="44"/>
        <v>0</v>
      </c>
      <c r="P149" s="176"/>
      <c r="Q149" s="177">
        <f t="shared" si="39"/>
        <v>0</v>
      </c>
      <c r="R149" s="175">
        <f t="shared" si="40"/>
        <v>0</v>
      </c>
      <c r="S149" s="177">
        <f t="shared" si="41"/>
        <v>0</v>
      </c>
      <c r="T149" s="272"/>
      <c r="U149" s="275">
        <v>1</v>
      </c>
      <c r="V149" s="175">
        <f t="shared" si="42"/>
        <v>0</v>
      </c>
      <c r="W149" s="301"/>
      <c r="X149" s="175">
        <f t="shared" si="45"/>
        <v>0</v>
      </c>
      <c r="Y149" s="175">
        <f t="shared" si="43"/>
        <v>0</v>
      </c>
      <c r="Z149" s="175">
        <f t="shared" si="46"/>
        <v>0</v>
      </c>
      <c r="AA149" s="274"/>
      <c r="AB149" s="271"/>
      <c r="AC149" s="272"/>
    </row>
    <row r="150" spans="1:29" ht="22.5">
      <c r="A150" s="172">
        <v>9</v>
      </c>
      <c r="B150" s="172">
        <v>20</v>
      </c>
      <c r="C150" s="172" t="s">
        <v>155</v>
      </c>
      <c r="D150" s="276" t="s">
        <v>377</v>
      </c>
      <c r="E150" s="276" t="s">
        <v>383</v>
      </c>
      <c r="F150" s="276">
        <v>1407199</v>
      </c>
      <c r="G150" s="173">
        <v>2007</v>
      </c>
      <c r="H150" s="173" t="s">
        <v>1275</v>
      </c>
      <c r="I150" s="173">
        <v>2</v>
      </c>
      <c r="J150" s="173" t="s">
        <v>1423</v>
      </c>
      <c r="K150" s="173">
        <v>1407199</v>
      </c>
      <c r="L150" s="173">
        <v>0</v>
      </c>
      <c r="M150" s="174">
        <v>1</v>
      </c>
      <c r="N150" s="270"/>
      <c r="O150" s="177">
        <f t="shared" si="44"/>
        <v>0</v>
      </c>
      <c r="P150" s="176"/>
      <c r="Q150" s="177">
        <f t="shared" si="39"/>
        <v>0</v>
      </c>
      <c r="R150" s="175">
        <f t="shared" si="40"/>
        <v>0</v>
      </c>
      <c r="S150" s="177">
        <f t="shared" si="41"/>
        <v>0</v>
      </c>
      <c r="T150" s="272"/>
      <c r="U150" s="275">
        <v>1</v>
      </c>
      <c r="V150" s="175">
        <f t="shared" si="42"/>
        <v>0</v>
      </c>
      <c r="W150" s="301"/>
      <c r="X150" s="175">
        <f t="shared" si="45"/>
        <v>0</v>
      </c>
      <c r="Y150" s="175">
        <f t="shared" si="43"/>
        <v>0</v>
      </c>
      <c r="Z150" s="175">
        <f t="shared" si="46"/>
        <v>0</v>
      </c>
      <c r="AA150" s="274"/>
      <c r="AB150" s="271"/>
      <c r="AC150" s="272"/>
    </row>
    <row r="151" spans="1:29">
      <c r="A151" s="172">
        <v>9</v>
      </c>
      <c r="B151" s="172">
        <v>21</v>
      </c>
      <c r="C151" s="172" t="s">
        <v>155</v>
      </c>
      <c r="D151" s="276" t="s">
        <v>377</v>
      </c>
      <c r="E151" s="276" t="s">
        <v>384</v>
      </c>
      <c r="F151" s="276">
        <v>80188</v>
      </c>
      <c r="G151" s="173"/>
      <c r="H151" s="173" t="s">
        <v>1275</v>
      </c>
      <c r="I151" s="173">
        <v>2</v>
      </c>
      <c r="J151" s="173" t="s">
        <v>1424</v>
      </c>
      <c r="K151" s="173">
        <v>80188</v>
      </c>
      <c r="L151" s="173">
        <v>0</v>
      </c>
      <c r="M151" s="174">
        <v>1</v>
      </c>
      <c r="N151" s="270"/>
      <c r="O151" s="177">
        <f t="shared" si="44"/>
        <v>0</v>
      </c>
      <c r="P151" s="176"/>
      <c r="Q151" s="177">
        <f t="shared" si="39"/>
        <v>0</v>
      </c>
      <c r="R151" s="175">
        <f t="shared" si="40"/>
        <v>0</v>
      </c>
      <c r="S151" s="177">
        <f t="shared" si="41"/>
        <v>0</v>
      </c>
      <c r="T151" s="272"/>
      <c r="U151" s="275">
        <v>1</v>
      </c>
      <c r="V151" s="175">
        <f t="shared" si="42"/>
        <v>0</v>
      </c>
      <c r="W151" s="301"/>
      <c r="X151" s="175">
        <f t="shared" si="45"/>
        <v>0</v>
      </c>
      <c r="Y151" s="175">
        <f t="shared" si="43"/>
        <v>0</v>
      </c>
      <c r="Z151" s="175">
        <f t="shared" si="46"/>
        <v>0</v>
      </c>
      <c r="AA151" s="274"/>
      <c r="AB151" s="271"/>
      <c r="AC151" s="272"/>
    </row>
    <row r="152" spans="1:29">
      <c r="A152" s="172">
        <v>9</v>
      </c>
      <c r="B152" s="172">
        <v>22</v>
      </c>
      <c r="C152" s="172" t="s">
        <v>1766</v>
      </c>
      <c r="D152" s="276" t="s">
        <v>1766</v>
      </c>
      <c r="E152" s="276" t="s">
        <v>1766</v>
      </c>
      <c r="F152" s="276"/>
      <c r="G152" s="173"/>
      <c r="H152" s="173">
        <v>0</v>
      </c>
      <c r="I152" s="173">
        <v>0</v>
      </c>
      <c r="J152" s="173">
        <v>0</v>
      </c>
      <c r="K152" s="173">
        <v>0</v>
      </c>
      <c r="L152" s="173">
        <v>0</v>
      </c>
      <c r="M152" s="174">
        <v>0</v>
      </c>
      <c r="N152" s="270"/>
      <c r="O152" s="177">
        <f t="shared" si="44"/>
        <v>0</v>
      </c>
      <c r="P152" s="176"/>
      <c r="Q152" s="177">
        <f t="shared" si="39"/>
        <v>0</v>
      </c>
      <c r="R152" s="175" t="e">
        <f t="shared" si="40"/>
        <v>#DIV/0!</v>
      </c>
      <c r="S152" s="177">
        <f t="shared" si="41"/>
        <v>0</v>
      </c>
      <c r="T152" s="272"/>
      <c r="U152" s="275">
        <v>1</v>
      </c>
      <c r="V152" s="175">
        <f t="shared" si="42"/>
        <v>0</v>
      </c>
      <c r="W152" s="301"/>
      <c r="X152" s="175">
        <f t="shared" si="45"/>
        <v>0</v>
      </c>
      <c r="Y152" s="175" t="e">
        <f t="shared" si="43"/>
        <v>#DIV/0!</v>
      </c>
      <c r="Z152" s="175">
        <f t="shared" si="46"/>
        <v>0</v>
      </c>
      <c r="AA152" s="274"/>
      <c r="AB152" s="271"/>
      <c r="AC152" s="272"/>
    </row>
    <row r="153" spans="1:29">
      <c r="A153" s="172">
        <v>9</v>
      </c>
      <c r="B153" s="172">
        <v>23</v>
      </c>
      <c r="C153" s="172" t="s">
        <v>155</v>
      </c>
      <c r="D153" s="276" t="s">
        <v>377</v>
      </c>
      <c r="E153" s="276" t="s">
        <v>386</v>
      </c>
      <c r="F153" s="276">
        <v>1988</v>
      </c>
      <c r="G153" s="173"/>
      <c r="H153" s="173" t="s">
        <v>1275</v>
      </c>
      <c r="I153" s="173">
        <v>2</v>
      </c>
      <c r="J153" s="173">
        <v>0</v>
      </c>
      <c r="K153" s="173">
        <v>1988</v>
      </c>
      <c r="L153" s="173">
        <v>0</v>
      </c>
      <c r="M153" s="174">
        <v>1</v>
      </c>
      <c r="N153" s="270"/>
      <c r="O153" s="177">
        <f t="shared" si="44"/>
        <v>0</v>
      </c>
      <c r="P153" s="176"/>
      <c r="Q153" s="177">
        <f t="shared" si="39"/>
        <v>0</v>
      </c>
      <c r="R153" s="175">
        <f t="shared" si="40"/>
        <v>0</v>
      </c>
      <c r="S153" s="177">
        <f t="shared" si="41"/>
        <v>0</v>
      </c>
      <c r="T153" s="272"/>
      <c r="U153" s="275">
        <v>1</v>
      </c>
      <c r="V153" s="175">
        <f t="shared" si="42"/>
        <v>0</v>
      </c>
      <c r="W153" s="301"/>
      <c r="X153" s="175">
        <f t="shared" si="45"/>
        <v>0</v>
      </c>
      <c r="Y153" s="175">
        <f t="shared" si="43"/>
        <v>0</v>
      </c>
      <c r="Z153" s="175">
        <f t="shared" si="46"/>
        <v>0</v>
      </c>
      <c r="AA153" s="274"/>
      <c r="AB153" s="271"/>
      <c r="AC153" s="272"/>
    </row>
    <row r="154" spans="1:29">
      <c r="A154" s="172">
        <v>9</v>
      </c>
      <c r="B154" s="172">
        <v>24</v>
      </c>
      <c r="C154" s="172" t="s">
        <v>155</v>
      </c>
      <c r="D154" s="276" t="s">
        <v>387</v>
      </c>
      <c r="E154" s="276" t="s">
        <v>343</v>
      </c>
      <c r="F154" s="276"/>
      <c r="G154" s="173"/>
      <c r="H154" s="173" t="s">
        <v>1275</v>
      </c>
      <c r="I154" s="173">
        <v>2</v>
      </c>
      <c r="J154" s="173">
        <v>0</v>
      </c>
      <c r="K154" s="173">
        <v>0</v>
      </c>
      <c r="L154" s="173">
        <v>0</v>
      </c>
      <c r="M154" s="174">
        <v>1</v>
      </c>
      <c r="N154" s="270"/>
      <c r="O154" s="177">
        <f t="shared" si="44"/>
        <v>0</v>
      </c>
      <c r="P154" s="176"/>
      <c r="Q154" s="177">
        <f t="shared" si="39"/>
        <v>0</v>
      </c>
      <c r="R154" s="175">
        <f t="shared" si="40"/>
        <v>0</v>
      </c>
      <c r="S154" s="177">
        <f t="shared" si="41"/>
        <v>0</v>
      </c>
      <c r="T154" s="272"/>
      <c r="U154" s="275">
        <v>1</v>
      </c>
      <c r="V154" s="175">
        <f t="shared" si="42"/>
        <v>0</v>
      </c>
      <c r="W154" s="301"/>
      <c r="X154" s="175">
        <f t="shared" si="45"/>
        <v>0</v>
      </c>
      <c r="Y154" s="175">
        <f t="shared" si="43"/>
        <v>0</v>
      </c>
      <c r="Z154" s="175">
        <f t="shared" si="46"/>
        <v>0</v>
      </c>
      <c r="AA154" s="274"/>
      <c r="AB154" s="271"/>
      <c r="AC154" s="272"/>
    </row>
    <row r="155" spans="1:29">
      <c r="A155" s="172">
        <v>9</v>
      </c>
      <c r="B155" s="172">
        <v>25</v>
      </c>
      <c r="C155" s="172" t="s">
        <v>1766</v>
      </c>
      <c r="D155" s="276" t="s">
        <v>1766</v>
      </c>
      <c r="E155" s="276" t="s">
        <v>1766</v>
      </c>
      <c r="F155" s="276"/>
      <c r="G155" s="173"/>
      <c r="H155" s="173">
        <v>0</v>
      </c>
      <c r="I155" s="173">
        <v>0</v>
      </c>
      <c r="J155" s="173">
        <v>0</v>
      </c>
      <c r="K155" s="173">
        <v>0</v>
      </c>
      <c r="L155" s="173">
        <v>0</v>
      </c>
      <c r="M155" s="174">
        <v>0</v>
      </c>
      <c r="N155" s="270"/>
      <c r="O155" s="177">
        <f t="shared" si="44"/>
        <v>0</v>
      </c>
      <c r="P155" s="176"/>
      <c r="Q155" s="177">
        <f t="shared" si="39"/>
        <v>0</v>
      </c>
      <c r="R155" s="175" t="e">
        <f t="shared" si="40"/>
        <v>#DIV/0!</v>
      </c>
      <c r="S155" s="177">
        <f t="shared" si="41"/>
        <v>0</v>
      </c>
      <c r="T155" s="272"/>
      <c r="U155" s="275">
        <v>1</v>
      </c>
      <c r="V155" s="175">
        <f t="shared" si="42"/>
        <v>0</v>
      </c>
      <c r="W155" s="301"/>
      <c r="X155" s="175">
        <f t="shared" si="45"/>
        <v>0</v>
      </c>
      <c r="Y155" s="175" t="e">
        <f t="shared" si="43"/>
        <v>#DIV/0!</v>
      </c>
      <c r="Z155" s="175">
        <f t="shared" si="46"/>
        <v>0</v>
      </c>
      <c r="AA155" s="274"/>
      <c r="AB155" s="271"/>
      <c r="AC155" s="272"/>
    </row>
    <row r="156" spans="1:29">
      <c r="A156" s="172">
        <v>9</v>
      </c>
      <c r="B156" s="172">
        <v>26</v>
      </c>
      <c r="C156" s="172" t="s">
        <v>155</v>
      </c>
      <c r="D156" s="276" t="s">
        <v>387</v>
      </c>
      <c r="E156" s="276" t="s">
        <v>389</v>
      </c>
      <c r="F156" s="276"/>
      <c r="G156" s="173"/>
      <c r="H156" s="173" t="s">
        <v>1275</v>
      </c>
      <c r="I156" s="173">
        <v>2</v>
      </c>
      <c r="J156" s="173">
        <v>0</v>
      </c>
      <c r="K156" s="173">
        <v>0</v>
      </c>
      <c r="L156" s="173">
        <v>0</v>
      </c>
      <c r="M156" s="174">
        <v>1</v>
      </c>
      <c r="N156" s="270"/>
      <c r="O156" s="177">
        <f t="shared" si="44"/>
        <v>0</v>
      </c>
      <c r="P156" s="176"/>
      <c r="Q156" s="177">
        <f t="shared" si="39"/>
        <v>0</v>
      </c>
      <c r="R156" s="175">
        <f t="shared" si="40"/>
        <v>0</v>
      </c>
      <c r="S156" s="177">
        <f t="shared" si="41"/>
        <v>0</v>
      </c>
      <c r="T156" s="272"/>
      <c r="U156" s="275">
        <v>1</v>
      </c>
      <c r="V156" s="175">
        <f t="shared" si="42"/>
        <v>0</v>
      </c>
      <c r="W156" s="301"/>
      <c r="X156" s="175">
        <f t="shared" si="45"/>
        <v>0</v>
      </c>
      <c r="Y156" s="175">
        <f t="shared" si="43"/>
        <v>0</v>
      </c>
      <c r="Z156" s="175">
        <f t="shared" si="46"/>
        <v>0</v>
      </c>
      <c r="AA156" s="274"/>
      <c r="AB156" s="271"/>
      <c r="AC156" s="272"/>
    </row>
    <row r="157" spans="1:29" ht="22.5">
      <c r="A157" s="172">
        <v>9</v>
      </c>
      <c r="B157" s="172">
        <v>27</v>
      </c>
      <c r="C157" s="172" t="s">
        <v>155</v>
      </c>
      <c r="D157" s="276" t="s">
        <v>377</v>
      </c>
      <c r="E157" s="276" t="s">
        <v>390</v>
      </c>
      <c r="F157" s="276" t="s">
        <v>391</v>
      </c>
      <c r="G157" s="173">
        <v>2011</v>
      </c>
      <c r="H157" s="173" t="s">
        <v>1275</v>
      </c>
      <c r="I157" s="173">
        <v>2</v>
      </c>
      <c r="J157" s="173" t="s">
        <v>1426</v>
      </c>
      <c r="K157" s="173" t="s">
        <v>391</v>
      </c>
      <c r="L157" s="173">
        <v>0</v>
      </c>
      <c r="M157" s="174">
        <v>1</v>
      </c>
      <c r="N157" s="270"/>
      <c r="O157" s="177">
        <f t="shared" si="44"/>
        <v>0</v>
      </c>
      <c r="P157" s="176"/>
      <c r="Q157" s="177">
        <f t="shared" si="39"/>
        <v>0</v>
      </c>
      <c r="R157" s="175">
        <f t="shared" si="40"/>
        <v>0</v>
      </c>
      <c r="S157" s="177">
        <f t="shared" si="41"/>
        <v>0</v>
      </c>
      <c r="T157" s="272"/>
      <c r="U157" s="275">
        <v>1</v>
      </c>
      <c r="V157" s="175">
        <f t="shared" si="42"/>
        <v>0</v>
      </c>
      <c r="W157" s="301"/>
      <c r="X157" s="175">
        <f t="shared" si="45"/>
        <v>0</v>
      </c>
      <c r="Y157" s="175">
        <f t="shared" si="43"/>
        <v>0</v>
      </c>
      <c r="Z157" s="175">
        <f t="shared" si="46"/>
        <v>0</v>
      </c>
      <c r="AA157" s="274"/>
      <c r="AB157" s="271"/>
      <c r="AC157" s="272"/>
    </row>
    <row r="158" spans="1:29" ht="33.75">
      <c r="A158" s="172">
        <v>9</v>
      </c>
      <c r="B158" s="172">
        <v>28</v>
      </c>
      <c r="C158" s="172" t="s">
        <v>155</v>
      </c>
      <c r="D158" s="276" t="s">
        <v>392</v>
      </c>
      <c r="E158" s="276"/>
      <c r="F158" s="276"/>
      <c r="G158" s="173"/>
      <c r="H158" s="173" t="s">
        <v>1275</v>
      </c>
      <c r="I158" s="173">
        <v>2</v>
      </c>
      <c r="J158" s="173" t="s">
        <v>1427</v>
      </c>
      <c r="K158" s="173" t="s">
        <v>1428</v>
      </c>
      <c r="L158" s="173" t="s">
        <v>1429</v>
      </c>
      <c r="M158" s="174">
        <v>1</v>
      </c>
      <c r="N158" s="270"/>
      <c r="O158" s="177">
        <f t="shared" si="44"/>
        <v>0</v>
      </c>
      <c r="P158" s="176"/>
      <c r="Q158" s="177">
        <f t="shared" si="39"/>
        <v>0</v>
      </c>
      <c r="R158" s="175">
        <f t="shared" si="40"/>
        <v>0</v>
      </c>
      <c r="S158" s="177">
        <f t="shared" si="41"/>
        <v>0</v>
      </c>
      <c r="T158" s="272"/>
      <c r="U158" s="275">
        <v>1</v>
      </c>
      <c r="V158" s="175">
        <f t="shared" si="42"/>
        <v>0</v>
      </c>
      <c r="W158" s="301"/>
      <c r="X158" s="175">
        <f t="shared" si="45"/>
        <v>0</v>
      </c>
      <c r="Y158" s="175">
        <f t="shared" si="43"/>
        <v>0</v>
      </c>
      <c r="Z158" s="175">
        <f t="shared" si="46"/>
        <v>0</v>
      </c>
      <c r="AA158" s="274"/>
      <c r="AB158" s="271"/>
      <c r="AC158" s="272"/>
    </row>
    <row r="159" spans="1:29">
      <c r="A159" s="172">
        <v>9</v>
      </c>
      <c r="B159" s="172">
        <v>29</v>
      </c>
      <c r="C159" s="172" t="s">
        <v>155</v>
      </c>
      <c r="D159" s="276" t="s">
        <v>393</v>
      </c>
      <c r="E159" s="276"/>
      <c r="F159" s="276" t="s">
        <v>394</v>
      </c>
      <c r="G159" s="173"/>
      <c r="H159" s="173" t="s">
        <v>1275</v>
      </c>
      <c r="I159" s="173">
        <v>2</v>
      </c>
      <c r="J159" s="173">
        <v>0</v>
      </c>
      <c r="K159" s="173" t="s">
        <v>394</v>
      </c>
      <c r="L159" s="173">
        <v>0</v>
      </c>
      <c r="M159" s="174">
        <v>1</v>
      </c>
      <c r="N159" s="270"/>
      <c r="O159" s="177">
        <f t="shared" si="44"/>
        <v>0</v>
      </c>
      <c r="P159" s="176"/>
      <c r="Q159" s="177">
        <f t="shared" si="39"/>
        <v>0</v>
      </c>
      <c r="R159" s="175">
        <f t="shared" si="40"/>
        <v>0</v>
      </c>
      <c r="S159" s="177">
        <f t="shared" si="41"/>
        <v>0</v>
      </c>
      <c r="T159" s="272"/>
      <c r="U159" s="275">
        <v>1</v>
      </c>
      <c r="V159" s="175">
        <f t="shared" si="42"/>
        <v>0</v>
      </c>
      <c r="W159" s="301"/>
      <c r="X159" s="175">
        <f t="shared" si="45"/>
        <v>0</v>
      </c>
      <c r="Y159" s="175">
        <f t="shared" si="43"/>
        <v>0</v>
      </c>
      <c r="Z159" s="175">
        <f t="shared" si="46"/>
        <v>0</v>
      </c>
      <c r="AA159" s="274"/>
      <c r="AB159" s="271"/>
      <c r="AC159" s="272"/>
    </row>
    <row r="160" spans="1:29" s="288" customFormat="1">
      <c r="A160" s="277">
        <v>9</v>
      </c>
      <c r="B160" s="277">
        <v>0</v>
      </c>
      <c r="C160" s="277">
        <v>0</v>
      </c>
      <c r="D160" s="278">
        <v>0</v>
      </c>
      <c r="E160" s="278">
        <v>0</v>
      </c>
      <c r="F160" s="278">
        <v>0</v>
      </c>
      <c r="G160" s="279">
        <v>0</v>
      </c>
      <c r="H160" s="279">
        <v>0</v>
      </c>
      <c r="I160" s="279">
        <v>0</v>
      </c>
      <c r="J160" s="279">
        <v>0</v>
      </c>
      <c r="K160" s="279">
        <v>0</v>
      </c>
      <c r="L160" s="279">
        <v>0</v>
      </c>
      <c r="M160" s="280">
        <v>0</v>
      </c>
      <c r="N160" s="281"/>
      <c r="O160" s="282">
        <f>SUM(O131:O159)</f>
        <v>0</v>
      </c>
      <c r="P160" s="302"/>
      <c r="Q160" s="282">
        <f t="shared" ref="Q160:Z160" si="47">SUM(Q131:Q159)</f>
        <v>0</v>
      </c>
      <c r="R160" s="282"/>
      <c r="S160" s="282">
        <f t="shared" si="47"/>
        <v>0</v>
      </c>
      <c r="T160" s="309"/>
      <c r="U160" s="282">
        <f t="shared" si="47"/>
        <v>29</v>
      </c>
      <c r="V160" s="282">
        <f t="shared" si="47"/>
        <v>0</v>
      </c>
      <c r="W160" s="301"/>
      <c r="X160" s="282">
        <f t="shared" si="47"/>
        <v>0</v>
      </c>
      <c r="Y160" s="282"/>
      <c r="Z160" s="282">
        <f t="shared" si="47"/>
        <v>0</v>
      </c>
      <c r="AA160" s="286"/>
      <c r="AB160" s="287"/>
      <c r="AC160" s="284"/>
    </row>
    <row r="161" spans="1:29" ht="33.75">
      <c r="A161" s="172">
        <v>10</v>
      </c>
      <c r="B161" s="172">
        <v>1</v>
      </c>
      <c r="C161" s="172" t="s">
        <v>116</v>
      </c>
      <c r="D161" s="276" t="s">
        <v>395</v>
      </c>
      <c r="E161" s="276" t="s">
        <v>396</v>
      </c>
      <c r="F161" s="276" t="s">
        <v>397</v>
      </c>
      <c r="G161" s="173">
        <v>1999</v>
      </c>
      <c r="H161" s="173" t="s">
        <v>1275</v>
      </c>
      <c r="I161" s="173">
        <v>2</v>
      </c>
      <c r="J161" s="173" t="s">
        <v>1430</v>
      </c>
      <c r="K161" s="173">
        <v>0</v>
      </c>
      <c r="L161" s="173" t="s">
        <v>1431</v>
      </c>
      <c r="M161" s="174">
        <v>3</v>
      </c>
      <c r="N161" s="270"/>
      <c r="O161" s="177">
        <f t="shared" si="44"/>
        <v>0</v>
      </c>
      <c r="P161" s="176"/>
      <c r="Q161" s="177">
        <f t="shared" ref="Q161:Q174" si="48">O161*P161</f>
        <v>0</v>
      </c>
      <c r="R161" s="175">
        <f t="shared" ref="R161:R174" si="49">S161/(M161*I161)</f>
        <v>0</v>
      </c>
      <c r="S161" s="177">
        <f t="shared" ref="S161:S174" si="50">O161+Q161</f>
        <v>0</v>
      </c>
      <c r="T161" s="272"/>
      <c r="U161" s="275">
        <v>1</v>
      </c>
      <c r="V161" s="175">
        <f t="shared" ref="V161:V174" si="51">T161*U161*M161</f>
        <v>0</v>
      </c>
      <c r="W161" s="301"/>
      <c r="X161" s="175">
        <f t="shared" si="45"/>
        <v>0</v>
      </c>
      <c r="Y161" s="175">
        <f t="shared" ref="Y161:Y174" si="52">Z161/(M161*U161)</f>
        <v>0</v>
      </c>
      <c r="Z161" s="175">
        <f t="shared" si="46"/>
        <v>0</v>
      </c>
      <c r="AA161" s="274"/>
      <c r="AB161" s="271"/>
      <c r="AC161" s="272"/>
    </row>
    <row r="162" spans="1:29" ht="22.5">
      <c r="A162" s="172">
        <v>10</v>
      </c>
      <c r="B162" s="172">
        <v>2</v>
      </c>
      <c r="C162" s="172" t="s">
        <v>116</v>
      </c>
      <c r="D162" s="276" t="s">
        <v>395</v>
      </c>
      <c r="E162" s="276" t="s">
        <v>396</v>
      </c>
      <c r="F162" s="276" t="s">
        <v>398</v>
      </c>
      <c r="G162" s="173">
        <v>2000</v>
      </c>
      <c r="H162" s="173" t="s">
        <v>1275</v>
      </c>
      <c r="I162" s="173">
        <v>2</v>
      </c>
      <c r="J162" s="173" t="s">
        <v>1432</v>
      </c>
      <c r="K162" s="173">
        <v>0</v>
      </c>
      <c r="L162" s="173" t="s">
        <v>1433</v>
      </c>
      <c r="M162" s="174">
        <v>1</v>
      </c>
      <c r="N162" s="270"/>
      <c r="O162" s="177">
        <f t="shared" si="44"/>
        <v>0</v>
      </c>
      <c r="P162" s="176"/>
      <c r="Q162" s="177">
        <f t="shared" si="48"/>
        <v>0</v>
      </c>
      <c r="R162" s="175">
        <f t="shared" si="49"/>
        <v>0</v>
      </c>
      <c r="S162" s="177">
        <f t="shared" si="50"/>
        <v>0</v>
      </c>
      <c r="T162" s="272"/>
      <c r="U162" s="275">
        <v>1</v>
      </c>
      <c r="V162" s="175">
        <f t="shared" si="51"/>
        <v>0</v>
      </c>
      <c r="W162" s="301"/>
      <c r="X162" s="175">
        <f t="shared" si="45"/>
        <v>0</v>
      </c>
      <c r="Y162" s="175">
        <f t="shared" si="52"/>
        <v>0</v>
      </c>
      <c r="Z162" s="175">
        <f t="shared" si="46"/>
        <v>0</v>
      </c>
      <c r="AA162" s="274"/>
      <c r="AB162" s="271"/>
      <c r="AC162" s="272"/>
    </row>
    <row r="163" spans="1:29">
      <c r="A163" s="172">
        <v>10</v>
      </c>
      <c r="B163" s="172">
        <v>3</v>
      </c>
      <c r="C163" s="172" t="s">
        <v>116</v>
      </c>
      <c r="D163" s="276" t="s">
        <v>395</v>
      </c>
      <c r="E163" s="276" t="s">
        <v>396</v>
      </c>
      <c r="F163" s="276" t="s">
        <v>399</v>
      </c>
      <c r="G163" s="173">
        <v>1999</v>
      </c>
      <c r="H163" s="173" t="s">
        <v>1275</v>
      </c>
      <c r="I163" s="173">
        <v>2</v>
      </c>
      <c r="J163" s="173" t="s">
        <v>1430</v>
      </c>
      <c r="K163" s="173">
        <v>0</v>
      </c>
      <c r="L163" s="173" t="s">
        <v>1434</v>
      </c>
      <c r="M163" s="174">
        <v>1</v>
      </c>
      <c r="N163" s="270"/>
      <c r="O163" s="177">
        <f t="shared" si="44"/>
        <v>0</v>
      </c>
      <c r="P163" s="176"/>
      <c r="Q163" s="177">
        <f t="shared" si="48"/>
        <v>0</v>
      </c>
      <c r="R163" s="175">
        <f t="shared" si="49"/>
        <v>0</v>
      </c>
      <c r="S163" s="177">
        <f t="shared" si="50"/>
        <v>0</v>
      </c>
      <c r="T163" s="272"/>
      <c r="U163" s="275">
        <v>1</v>
      </c>
      <c r="V163" s="175">
        <f t="shared" si="51"/>
        <v>0</v>
      </c>
      <c r="W163" s="301"/>
      <c r="X163" s="175">
        <f t="shared" si="45"/>
        <v>0</v>
      </c>
      <c r="Y163" s="175">
        <f t="shared" si="52"/>
        <v>0</v>
      </c>
      <c r="Z163" s="175">
        <f t="shared" si="46"/>
        <v>0</v>
      </c>
      <c r="AA163" s="274"/>
      <c r="AB163" s="271"/>
      <c r="AC163" s="272"/>
    </row>
    <row r="164" spans="1:29">
      <c r="A164" s="172">
        <v>10</v>
      </c>
      <c r="B164" s="172">
        <v>4</v>
      </c>
      <c r="C164" s="172" t="s">
        <v>116</v>
      </c>
      <c r="D164" s="276" t="s">
        <v>400</v>
      </c>
      <c r="E164" s="276" t="s">
        <v>401</v>
      </c>
      <c r="F164" s="276" t="s">
        <v>402</v>
      </c>
      <c r="G164" s="173">
        <v>2007</v>
      </c>
      <c r="H164" s="173" t="s">
        <v>1275</v>
      </c>
      <c r="I164" s="173">
        <v>2</v>
      </c>
      <c r="J164" s="173">
        <v>0</v>
      </c>
      <c r="K164" s="173">
        <v>0</v>
      </c>
      <c r="L164" s="173" t="s">
        <v>1435</v>
      </c>
      <c r="M164" s="174">
        <v>1</v>
      </c>
      <c r="N164" s="270"/>
      <c r="O164" s="177">
        <f t="shared" si="44"/>
        <v>0</v>
      </c>
      <c r="P164" s="176"/>
      <c r="Q164" s="177">
        <f t="shared" si="48"/>
        <v>0</v>
      </c>
      <c r="R164" s="175">
        <f t="shared" si="49"/>
        <v>0</v>
      </c>
      <c r="S164" s="177">
        <f t="shared" si="50"/>
        <v>0</v>
      </c>
      <c r="T164" s="272"/>
      <c r="U164" s="275">
        <v>1</v>
      </c>
      <c r="V164" s="175">
        <f t="shared" si="51"/>
        <v>0</v>
      </c>
      <c r="W164" s="301"/>
      <c r="X164" s="175">
        <f t="shared" si="45"/>
        <v>0</v>
      </c>
      <c r="Y164" s="175">
        <f t="shared" si="52"/>
        <v>0</v>
      </c>
      <c r="Z164" s="175">
        <f t="shared" si="46"/>
        <v>0</v>
      </c>
      <c r="AA164" s="274"/>
      <c r="AB164" s="271"/>
      <c r="AC164" s="272"/>
    </row>
    <row r="165" spans="1:29" ht="22.5">
      <c r="A165" s="172">
        <v>10</v>
      </c>
      <c r="B165" s="172">
        <v>5</v>
      </c>
      <c r="C165" s="172" t="s">
        <v>116</v>
      </c>
      <c r="D165" s="276" t="s">
        <v>400</v>
      </c>
      <c r="E165" s="276" t="s">
        <v>403</v>
      </c>
      <c r="F165" s="276" t="s">
        <v>404</v>
      </c>
      <c r="G165" s="173">
        <v>2009</v>
      </c>
      <c r="H165" s="173" t="s">
        <v>1275</v>
      </c>
      <c r="I165" s="173">
        <v>2</v>
      </c>
      <c r="J165" s="173">
        <v>0</v>
      </c>
      <c r="K165" s="173">
        <v>0</v>
      </c>
      <c r="L165" s="173" t="s">
        <v>1434</v>
      </c>
      <c r="M165" s="174">
        <v>2</v>
      </c>
      <c r="N165" s="270"/>
      <c r="O165" s="177">
        <f t="shared" si="44"/>
        <v>0</v>
      </c>
      <c r="P165" s="176"/>
      <c r="Q165" s="177">
        <f t="shared" si="48"/>
        <v>0</v>
      </c>
      <c r="R165" s="175">
        <f t="shared" si="49"/>
        <v>0</v>
      </c>
      <c r="S165" s="177">
        <f t="shared" si="50"/>
        <v>0</v>
      </c>
      <c r="T165" s="272"/>
      <c r="U165" s="275">
        <v>1</v>
      </c>
      <c r="V165" s="175">
        <f t="shared" si="51"/>
        <v>0</v>
      </c>
      <c r="W165" s="301"/>
      <c r="X165" s="175">
        <f t="shared" si="45"/>
        <v>0</v>
      </c>
      <c r="Y165" s="175">
        <f t="shared" si="52"/>
        <v>0</v>
      </c>
      <c r="Z165" s="175">
        <f t="shared" si="46"/>
        <v>0</v>
      </c>
      <c r="AA165" s="274"/>
      <c r="AB165" s="271"/>
      <c r="AC165" s="272"/>
    </row>
    <row r="166" spans="1:29">
      <c r="A166" s="172">
        <v>10</v>
      </c>
      <c r="B166" s="172">
        <v>6</v>
      </c>
      <c r="C166" s="172" t="s">
        <v>116</v>
      </c>
      <c r="D166" s="276" t="s">
        <v>405</v>
      </c>
      <c r="E166" s="276" t="s">
        <v>406</v>
      </c>
      <c r="F166" s="276">
        <v>1121146</v>
      </c>
      <c r="G166" s="173">
        <v>2012</v>
      </c>
      <c r="H166" s="173" t="s">
        <v>1275</v>
      </c>
      <c r="I166" s="173">
        <v>2</v>
      </c>
      <c r="J166" s="173" t="s">
        <v>1436</v>
      </c>
      <c r="K166" s="173" t="s">
        <v>1437</v>
      </c>
      <c r="L166" s="173" t="s">
        <v>1434</v>
      </c>
      <c r="M166" s="174">
        <v>1</v>
      </c>
      <c r="N166" s="270"/>
      <c r="O166" s="177">
        <f t="shared" si="44"/>
        <v>0</v>
      </c>
      <c r="P166" s="176"/>
      <c r="Q166" s="177">
        <f t="shared" si="48"/>
        <v>0</v>
      </c>
      <c r="R166" s="175">
        <f t="shared" si="49"/>
        <v>0</v>
      </c>
      <c r="S166" s="177">
        <f t="shared" si="50"/>
        <v>0</v>
      </c>
      <c r="T166" s="272"/>
      <c r="U166" s="275">
        <v>1</v>
      </c>
      <c r="V166" s="175">
        <f t="shared" si="51"/>
        <v>0</v>
      </c>
      <c r="W166" s="301"/>
      <c r="X166" s="175">
        <f t="shared" si="45"/>
        <v>0</v>
      </c>
      <c r="Y166" s="175">
        <f t="shared" si="52"/>
        <v>0</v>
      </c>
      <c r="Z166" s="175">
        <f t="shared" si="46"/>
        <v>0</v>
      </c>
      <c r="AA166" s="274"/>
      <c r="AB166" s="271"/>
      <c r="AC166" s="272"/>
    </row>
    <row r="167" spans="1:29">
      <c r="A167" s="172">
        <v>10</v>
      </c>
      <c r="B167" s="172">
        <v>7</v>
      </c>
      <c r="C167" s="172" t="s">
        <v>155</v>
      </c>
      <c r="D167" s="276" t="s">
        <v>407</v>
      </c>
      <c r="E167" s="276" t="s">
        <v>408</v>
      </c>
      <c r="F167" s="276">
        <v>25255</v>
      </c>
      <c r="G167" s="173">
        <v>2009</v>
      </c>
      <c r="H167" s="173" t="s">
        <v>1275</v>
      </c>
      <c r="I167" s="173">
        <v>2</v>
      </c>
      <c r="J167" s="173" t="s">
        <v>1438</v>
      </c>
      <c r="K167" s="173">
        <v>25255</v>
      </c>
      <c r="L167" s="173">
        <v>0</v>
      </c>
      <c r="M167" s="174">
        <v>1</v>
      </c>
      <c r="N167" s="270"/>
      <c r="O167" s="177">
        <f t="shared" si="44"/>
        <v>0</v>
      </c>
      <c r="P167" s="176"/>
      <c r="Q167" s="177">
        <f t="shared" si="48"/>
        <v>0</v>
      </c>
      <c r="R167" s="175">
        <f t="shared" si="49"/>
        <v>0</v>
      </c>
      <c r="S167" s="177">
        <f t="shared" si="50"/>
        <v>0</v>
      </c>
      <c r="T167" s="272"/>
      <c r="U167" s="275">
        <v>1</v>
      </c>
      <c r="V167" s="175">
        <f t="shared" si="51"/>
        <v>0</v>
      </c>
      <c r="W167" s="301"/>
      <c r="X167" s="175">
        <f t="shared" si="45"/>
        <v>0</v>
      </c>
      <c r="Y167" s="175">
        <f t="shared" si="52"/>
        <v>0</v>
      </c>
      <c r="Z167" s="175">
        <f t="shared" si="46"/>
        <v>0</v>
      </c>
      <c r="AA167" s="274"/>
      <c r="AB167" s="271"/>
      <c r="AC167" s="272"/>
    </row>
    <row r="168" spans="1:29" ht="22.5">
      <c r="A168" s="172">
        <v>10</v>
      </c>
      <c r="B168" s="172">
        <v>8</v>
      </c>
      <c r="C168" s="172" t="s">
        <v>155</v>
      </c>
      <c r="D168" s="276" t="s">
        <v>409</v>
      </c>
      <c r="E168" s="276" t="s">
        <v>410</v>
      </c>
      <c r="F168" s="276" t="s">
        <v>411</v>
      </c>
      <c r="G168" s="173">
        <v>2008</v>
      </c>
      <c r="H168" s="173" t="s">
        <v>1275</v>
      </c>
      <c r="I168" s="173">
        <v>2</v>
      </c>
      <c r="J168" s="173" t="s">
        <v>1439</v>
      </c>
      <c r="K168" s="173" t="s">
        <v>411</v>
      </c>
      <c r="L168" s="173">
        <v>0</v>
      </c>
      <c r="M168" s="174">
        <v>1</v>
      </c>
      <c r="N168" s="270"/>
      <c r="O168" s="177">
        <f t="shared" si="44"/>
        <v>0</v>
      </c>
      <c r="P168" s="176"/>
      <c r="Q168" s="177">
        <f t="shared" si="48"/>
        <v>0</v>
      </c>
      <c r="R168" s="175">
        <f t="shared" si="49"/>
        <v>0</v>
      </c>
      <c r="S168" s="177">
        <f t="shared" si="50"/>
        <v>0</v>
      </c>
      <c r="T168" s="272"/>
      <c r="U168" s="275">
        <v>1</v>
      </c>
      <c r="V168" s="175">
        <f t="shared" si="51"/>
        <v>0</v>
      </c>
      <c r="W168" s="301"/>
      <c r="X168" s="175">
        <f t="shared" si="45"/>
        <v>0</v>
      </c>
      <c r="Y168" s="175">
        <f t="shared" si="52"/>
        <v>0</v>
      </c>
      <c r="Z168" s="175">
        <f t="shared" si="46"/>
        <v>0</v>
      </c>
      <c r="AA168" s="274"/>
      <c r="AB168" s="271"/>
      <c r="AC168" s="272"/>
    </row>
    <row r="169" spans="1:29" ht="22.5">
      <c r="A169" s="172">
        <v>10</v>
      </c>
      <c r="B169" s="172">
        <v>9</v>
      </c>
      <c r="C169" s="172" t="s">
        <v>155</v>
      </c>
      <c r="D169" s="276" t="s">
        <v>409</v>
      </c>
      <c r="E169" s="276" t="s">
        <v>412</v>
      </c>
      <c r="F169" s="276" t="s">
        <v>413</v>
      </c>
      <c r="G169" s="173">
        <v>2008</v>
      </c>
      <c r="H169" s="173" t="s">
        <v>1275</v>
      </c>
      <c r="I169" s="173">
        <v>2</v>
      </c>
      <c r="J169" s="173" t="s">
        <v>1440</v>
      </c>
      <c r="K169" s="173" t="s">
        <v>413</v>
      </c>
      <c r="L169" s="173">
        <v>0</v>
      </c>
      <c r="M169" s="174">
        <v>1</v>
      </c>
      <c r="N169" s="270"/>
      <c r="O169" s="177">
        <f t="shared" si="44"/>
        <v>0</v>
      </c>
      <c r="P169" s="176"/>
      <c r="Q169" s="177">
        <f t="shared" si="48"/>
        <v>0</v>
      </c>
      <c r="R169" s="175">
        <f t="shared" si="49"/>
        <v>0</v>
      </c>
      <c r="S169" s="177">
        <f t="shared" si="50"/>
        <v>0</v>
      </c>
      <c r="T169" s="272"/>
      <c r="U169" s="275">
        <v>1</v>
      </c>
      <c r="V169" s="175">
        <f t="shared" si="51"/>
        <v>0</v>
      </c>
      <c r="W169" s="301"/>
      <c r="X169" s="175">
        <f t="shared" si="45"/>
        <v>0</v>
      </c>
      <c r="Y169" s="175">
        <f t="shared" si="52"/>
        <v>0</v>
      </c>
      <c r="Z169" s="175">
        <f t="shared" si="46"/>
        <v>0</v>
      </c>
      <c r="AA169" s="274"/>
      <c r="AB169" s="271"/>
      <c r="AC169" s="272"/>
    </row>
    <row r="170" spans="1:29" ht="22.5">
      <c r="A170" s="172">
        <v>10</v>
      </c>
      <c r="B170" s="172">
        <v>10</v>
      </c>
      <c r="C170" s="172" t="s">
        <v>155</v>
      </c>
      <c r="D170" s="276" t="s">
        <v>414</v>
      </c>
      <c r="E170" s="276" t="s">
        <v>415</v>
      </c>
      <c r="F170" s="276">
        <v>63000</v>
      </c>
      <c r="G170" s="173">
        <v>2014</v>
      </c>
      <c r="H170" s="173" t="s">
        <v>1275</v>
      </c>
      <c r="I170" s="173">
        <v>2</v>
      </c>
      <c r="J170" s="173" t="s">
        <v>1438</v>
      </c>
      <c r="K170" s="173">
        <v>63000</v>
      </c>
      <c r="L170" s="173">
        <v>0</v>
      </c>
      <c r="M170" s="174">
        <v>1</v>
      </c>
      <c r="N170" s="270"/>
      <c r="O170" s="177">
        <f t="shared" si="44"/>
        <v>0</v>
      </c>
      <c r="P170" s="176"/>
      <c r="Q170" s="177">
        <f t="shared" si="48"/>
        <v>0</v>
      </c>
      <c r="R170" s="175">
        <f t="shared" si="49"/>
        <v>0</v>
      </c>
      <c r="S170" s="177">
        <f t="shared" si="50"/>
        <v>0</v>
      </c>
      <c r="T170" s="272"/>
      <c r="U170" s="275">
        <v>1</v>
      </c>
      <c r="V170" s="175">
        <f t="shared" si="51"/>
        <v>0</v>
      </c>
      <c r="W170" s="301"/>
      <c r="X170" s="175">
        <f t="shared" si="45"/>
        <v>0</v>
      </c>
      <c r="Y170" s="175">
        <f t="shared" si="52"/>
        <v>0</v>
      </c>
      <c r="Z170" s="175">
        <f t="shared" si="46"/>
        <v>0</v>
      </c>
      <c r="AA170" s="274"/>
      <c r="AB170" s="271"/>
      <c r="AC170" s="272"/>
    </row>
    <row r="171" spans="1:29" ht="22.5">
      <c r="A171" s="172">
        <v>10</v>
      </c>
      <c r="B171" s="172">
        <v>11</v>
      </c>
      <c r="C171" s="172" t="s">
        <v>155</v>
      </c>
      <c r="D171" s="276" t="s">
        <v>416</v>
      </c>
      <c r="E171" s="276" t="s">
        <v>417</v>
      </c>
      <c r="F171" s="276" t="s">
        <v>418</v>
      </c>
      <c r="G171" s="173"/>
      <c r="H171" s="173" t="s">
        <v>1275</v>
      </c>
      <c r="I171" s="173">
        <v>2</v>
      </c>
      <c r="J171" s="173" t="s">
        <v>1441</v>
      </c>
      <c r="K171" s="173" t="s">
        <v>418</v>
      </c>
      <c r="L171" s="173">
        <v>0</v>
      </c>
      <c r="M171" s="174">
        <v>1</v>
      </c>
      <c r="N171" s="270"/>
      <c r="O171" s="177">
        <f t="shared" si="44"/>
        <v>0</v>
      </c>
      <c r="P171" s="176"/>
      <c r="Q171" s="177">
        <f t="shared" si="48"/>
        <v>0</v>
      </c>
      <c r="R171" s="175">
        <f t="shared" si="49"/>
        <v>0</v>
      </c>
      <c r="S171" s="177">
        <f t="shared" si="50"/>
        <v>0</v>
      </c>
      <c r="T171" s="272"/>
      <c r="U171" s="275">
        <v>1</v>
      </c>
      <c r="V171" s="175">
        <f t="shared" si="51"/>
        <v>0</v>
      </c>
      <c r="W171" s="301"/>
      <c r="X171" s="175">
        <f t="shared" si="45"/>
        <v>0</v>
      </c>
      <c r="Y171" s="175">
        <f t="shared" si="52"/>
        <v>0</v>
      </c>
      <c r="Z171" s="175">
        <f t="shared" si="46"/>
        <v>0</v>
      </c>
      <c r="AA171" s="274"/>
      <c r="AB171" s="271"/>
      <c r="AC171" s="272"/>
    </row>
    <row r="172" spans="1:29" ht="22.5">
      <c r="A172" s="172">
        <v>10</v>
      </c>
      <c r="B172" s="172">
        <v>12</v>
      </c>
      <c r="C172" s="172" t="s">
        <v>155</v>
      </c>
      <c r="D172" s="276" t="s">
        <v>419</v>
      </c>
      <c r="E172" s="276" t="s">
        <v>420</v>
      </c>
      <c r="F172" s="276" t="s">
        <v>421</v>
      </c>
      <c r="G172" s="173"/>
      <c r="H172" s="173" t="s">
        <v>1275</v>
      </c>
      <c r="I172" s="173">
        <v>2</v>
      </c>
      <c r="J172" s="173" t="s">
        <v>1441</v>
      </c>
      <c r="K172" s="173" t="s">
        <v>421</v>
      </c>
      <c r="L172" s="173">
        <v>0</v>
      </c>
      <c r="M172" s="174">
        <v>1</v>
      </c>
      <c r="N172" s="270"/>
      <c r="O172" s="177">
        <f t="shared" si="44"/>
        <v>0</v>
      </c>
      <c r="P172" s="176"/>
      <c r="Q172" s="177">
        <f t="shared" si="48"/>
        <v>0</v>
      </c>
      <c r="R172" s="175">
        <f t="shared" si="49"/>
        <v>0</v>
      </c>
      <c r="S172" s="177">
        <f t="shared" si="50"/>
        <v>0</v>
      </c>
      <c r="T172" s="272"/>
      <c r="U172" s="275">
        <v>1</v>
      </c>
      <c r="V172" s="175">
        <f t="shared" si="51"/>
        <v>0</v>
      </c>
      <c r="W172" s="301"/>
      <c r="X172" s="175">
        <f t="shared" si="45"/>
        <v>0</v>
      </c>
      <c r="Y172" s="175">
        <f t="shared" si="52"/>
        <v>0</v>
      </c>
      <c r="Z172" s="175">
        <f t="shared" si="46"/>
        <v>0</v>
      </c>
      <c r="AA172" s="274"/>
      <c r="AB172" s="271"/>
      <c r="AC172" s="272"/>
    </row>
    <row r="173" spans="1:29" ht="22.5">
      <c r="A173" s="172">
        <v>10</v>
      </c>
      <c r="B173" s="172">
        <v>13</v>
      </c>
      <c r="C173" s="172" t="s">
        <v>155</v>
      </c>
      <c r="D173" s="276" t="s">
        <v>416</v>
      </c>
      <c r="E173" s="276" t="s">
        <v>422</v>
      </c>
      <c r="F173" s="276" t="s">
        <v>423</v>
      </c>
      <c r="G173" s="173"/>
      <c r="H173" s="173" t="s">
        <v>1275</v>
      </c>
      <c r="I173" s="173">
        <v>2</v>
      </c>
      <c r="J173" s="173" t="s">
        <v>1442</v>
      </c>
      <c r="K173" s="173" t="s">
        <v>423</v>
      </c>
      <c r="L173" s="173">
        <v>0</v>
      </c>
      <c r="M173" s="174">
        <v>1</v>
      </c>
      <c r="N173" s="270"/>
      <c r="O173" s="177">
        <f t="shared" si="44"/>
        <v>0</v>
      </c>
      <c r="P173" s="176"/>
      <c r="Q173" s="177">
        <f t="shared" si="48"/>
        <v>0</v>
      </c>
      <c r="R173" s="175">
        <f t="shared" si="49"/>
        <v>0</v>
      </c>
      <c r="S173" s="177">
        <f t="shared" si="50"/>
        <v>0</v>
      </c>
      <c r="T173" s="272"/>
      <c r="U173" s="275">
        <v>1</v>
      </c>
      <c r="V173" s="175">
        <f t="shared" si="51"/>
        <v>0</v>
      </c>
      <c r="W173" s="301"/>
      <c r="X173" s="175">
        <f t="shared" si="45"/>
        <v>0</v>
      </c>
      <c r="Y173" s="175">
        <f t="shared" si="52"/>
        <v>0</v>
      </c>
      <c r="Z173" s="175">
        <f t="shared" si="46"/>
        <v>0</v>
      </c>
      <c r="AA173" s="274"/>
      <c r="AB173" s="271"/>
      <c r="AC173" s="272"/>
    </row>
    <row r="174" spans="1:29">
      <c r="A174" s="172">
        <v>10</v>
      </c>
      <c r="B174" s="172">
        <v>14</v>
      </c>
      <c r="C174" s="172" t="s">
        <v>1766</v>
      </c>
      <c r="D174" s="276" t="s">
        <v>1766</v>
      </c>
      <c r="E174" s="276" t="s">
        <v>1766</v>
      </c>
      <c r="F174" s="276"/>
      <c r="G174" s="173"/>
      <c r="H174" s="173">
        <v>0</v>
      </c>
      <c r="I174" s="173">
        <v>0</v>
      </c>
      <c r="J174" s="173">
        <v>0</v>
      </c>
      <c r="K174" s="173">
        <v>0</v>
      </c>
      <c r="L174" s="173">
        <v>0</v>
      </c>
      <c r="M174" s="174">
        <v>0</v>
      </c>
      <c r="N174" s="270"/>
      <c r="O174" s="177">
        <f t="shared" si="44"/>
        <v>0</v>
      </c>
      <c r="P174" s="176"/>
      <c r="Q174" s="177">
        <f t="shared" si="48"/>
        <v>0</v>
      </c>
      <c r="R174" s="175" t="e">
        <f t="shared" si="49"/>
        <v>#DIV/0!</v>
      </c>
      <c r="S174" s="177">
        <f t="shared" si="50"/>
        <v>0</v>
      </c>
      <c r="T174" s="272"/>
      <c r="U174" s="275">
        <v>1</v>
      </c>
      <c r="V174" s="175">
        <f t="shared" si="51"/>
        <v>0</v>
      </c>
      <c r="W174" s="301"/>
      <c r="X174" s="175">
        <f t="shared" si="45"/>
        <v>0</v>
      </c>
      <c r="Y174" s="175" t="e">
        <f t="shared" si="52"/>
        <v>#DIV/0!</v>
      </c>
      <c r="Z174" s="175">
        <f t="shared" si="46"/>
        <v>0</v>
      </c>
      <c r="AA174" s="274"/>
      <c r="AB174" s="271"/>
      <c r="AC174" s="272"/>
    </row>
    <row r="175" spans="1:29" s="288" customFormat="1">
      <c r="A175" s="277">
        <v>10</v>
      </c>
      <c r="B175" s="277">
        <v>0</v>
      </c>
      <c r="C175" s="277">
        <v>0</v>
      </c>
      <c r="D175" s="278">
        <v>0</v>
      </c>
      <c r="E175" s="278">
        <v>0</v>
      </c>
      <c r="F175" s="278">
        <v>0</v>
      </c>
      <c r="G175" s="279">
        <v>0</v>
      </c>
      <c r="H175" s="279">
        <v>0</v>
      </c>
      <c r="I175" s="279">
        <v>0</v>
      </c>
      <c r="J175" s="279">
        <v>0</v>
      </c>
      <c r="K175" s="279">
        <v>0</v>
      </c>
      <c r="L175" s="279">
        <v>0</v>
      </c>
      <c r="M175" s="280">
        <v>0</v>
      </c>
      <c r="N175" s="281"/>
      <c r="O175" s="282">
        <f>SUM(O161:O174)</f>
        <v>0</v>
      </c>
      <c r="P175" s="302"/>
      <c r="Q175" s="282">
        <f t="shared" ref="Q175:Z175" si="53">SUM(Q161:Q174)</f>
        <v>0</v>
      </c>
      <c r="R175" s="282"/>
      <c r="S175" s="282">
        <f t="shared" si="53"/>
        <v>0</v>
      </c>
      <c r="T175" s="309"/>
      <c r="U175" s="282">
        <f t="shared" si="53"/>
        <v>14</v>
      </c>
      <c r="V175" s="282">
        <f t="shared" si="53"/>
        <v>0</v>
      </c>
      <c r="W175" s="301"/>
      <c r="X175" s="282">
        <f t="shared" si="53"/>
        <v>0</v>
      </c>
      <c r="Y175" s="282"/>
      <c r="Z175" s="282">
        <f t="shared" si="53"/>
        <v>0</v>
      </c>
      <c r="AA175" s="286"/>
      <c r="AB175" s="287"/>
      <c r="AC175" s="284"/>
    </row>
    <row r="176" spans="1:29">
      <c r="A176" s="172">
        <v>11</v>
      </c>
      <c r="B176" s="172">
        <v>1</v>
      </c>
      <c r="C176" s="172" t="s">
        <v>116</v>
      </c>
      <c r="D176" s="276" t="s">
        <v>426</v>
      </c>
      <c r="E176" s="276" t="s">
        <v>427</v>
      </c>
      <c r="F176" s="276" t="s">
        <v>428</v>
      </c>
      <c r="G176" s="173">
        <v>1999</v>
      </c>
      <c r="H176" s="173" t="s">
        <v>1275</v>
      </c>
      <c r="I176" s="173">
        <v>2</v>
      </c>
      <c r="J176" s="173">
        <v>0</v>
      </c>
      <c r="K176" s="173">
        <v>0</v>
      </c>
      <c r="L176" s="173">
        <v>0</v>
      </c>
      <c r="M176" s="174">
        <v>3</v>
      </c>
      <c r="N176" s="270"/>
      <c r="O176" s="177">
        <f t="shared" si="44"/>
        <v>0</v>
      </c>
      <c r="P176" s="176"/>
      <c r="Q176" s="177">
        <f t="shared" ref="Q176:Q194" si="54">O176*P176</f>
        <v>0</v>
      </c>
      <c r="R176" s="175">
        <f t="shared" ref="R176:R194" si="55">S176/(M176*I176)</f>
        <v>0</v>
      </c>
      <c r="S176" s="177">
        <f t="shared" ref="S176:S194" si="56">O176+Q176</f>
        <v>0</v>
      </c>
      <c r="T176" s="272"/>
      <c r="U176" s="275">
        <v>1</v>
      </c>
      <c r="V176" s="175">
        <f t="shared" ref="V176:V194" si="57">T176*U176*M176</f>
        <v>0</v>
      </c>
      <c r="W176" s="301"/>
      <c r="X176" s="175">
        <f t="shared" si="45"/>
        <v>0</v>
      </c>
      <c r="Y176" s="175">
        <f t="shared" ref="Y176:Y194" si="58">Z176/(M176*U176)</f>
        <v>0</v>
      </c>
      <c r="Z176" s="175">
        <f t="shared" si="46"/>
        <v>0</v>
      </c>
      <c r="AA176" s="274"/>
      <c r="AB176" s="271"/>
      <c r="AC176" s="272"/>
    </row>
    <row r="177" spans="1:29" ht="22.5">
      <c r="A177" s="172">
        <v>11</v>
      </c>
      <c r="B177" s="172">
        <v>2</v>
      </c>
      <c r="C177" s="172" t="s">
        <v>116</v>
      </c>
      <c r="D177" s="276" t="s">
        <v>429</v>
      </c>
      <c r="E177" s="276" t="s">
        <v>430</v>
      </c>
      <c r="F177" s="276">
        <v>920129</v>
      </c>
      <c r="G177" s="173">
        <v>1992</v>
      </c>
      <c r="H177" s="173" t="s">
        <v>1275</v>
      </c>
      <c r="I177" s="173">
        <v>2</v>
      </c>
      <c r="J177" s="173">
        <v>0</v>
      </c>
      <c r="K177" s="173">
        <v>0</v>
      </c>
      <c r="L177" s="173">
        <v>0</v>
      </c>
      <c r="M177" s="174">
        <v>2</v>
      </c>
      <c r="N177" s="270"/>
      <c r="O177" s="177">
        <f t="shared" si="44"/>
        <v>0</v>
      </c>
      <c r="P177" s="176"/>
      <c r="Q177" s="177">
        <f t="shared" si="54"/>
        <v>0</v>
      </c>
      <c r="R177" s="175">
        <f t="shared" si="55"/>
        <v>0</v>
      </c>
      <c r="S177" s="177">
        <f t="shared" si="56"/>
        <v>0</v>
      </c>
      <c r="T177" s="272"/>
      <c r="U177" s="275">
        <v>1</v>
      </c>
      <c r="V177" s="175">
        <f t="shared" si="57"/>
        <v>0</v>
      </c>
      <c r="W177" s="301"/>
      <c r="X177" s="175">
        <f t="shared" si="45"/>
        <v>0</v>
      </c>
      <c r="Y177" s="175">
        <f t="shared" si="58"/>
        <v>0</v>
      </c>
      <c r="Z177" s="175">
        <f t="shared" si="46"/>
        <v>0</v>
      </c>
      <c r="AA177" s="274"/>
      <c r="AB177" s="271"/>
      <c r="AC177" s="272"/>
    </row>
    <row r="178" spans="1:29" ht="45">
      <c r="A178" s="172">
        <v>11</v>
      </c>
      <c r="B178" s="172">
        <v>3</v>
      </c>
      <c r="C178" s="172" t="s">
        <v>116</v>
      </c>
      <c r="D178" s="276" t="s">
        <v>431</v>
      </c>
      <c r="E178" s="276"/>
      <c r="F178" s="276">
        <v>100040</v>
      </c>
      <c r="G178" s="173">
        <v>2010</v>
      </c>
      <c r="H178" s="173" t="s">
        <v>1275</v>
      </c>
      <c r="I178" s="173">
        <v>2</v>
      </c>
      <c r="J178" s="173" t="s">
        <v>1444</v>
      </c>
      <c r="K178" s="173">
        <v>0</v>
      </c>
      <c r="L178" s="173" t="s">
        <v>1445</v>
      </c>
      <c r="M178" s="174">
        <v>1</v>
      </c>
      <c r="N178" s="270"/>
      <c r="O178" s="177">
        <f t="shared" si="44"/>
        <v>0</v>
      </c>
      <c r="P178" s="176"/>
      <c r="Q178" s="177">
        <f t="shared" si="54"/>
        <v>0</v>
      </c>
      <c r="R178" s="175">
        <f t="shared" si="55"/>
        <v>0</v>
      </c>
      <c r="S178" s="177">
        <f t="shared" si="56"/>
        <v>0</v>
      </c>
      <c r="T178" s="272"/>
      <c r="U178" s="275">
        <v>1</v>
      </c>
      <c r="V178" s="175">
        <f t="shared" si="57"/>
        <v>0</v>
      </c>
      <c r="W178" s="301"/>
      <c r="X178" s="175">
        <f t="shared" si="45"/>
        <v>0</v>
      </c>
      <c r="Y178" s="175">
        <f t="shared" si="58"/>
        <v>0</v>
      </c>
      <c r="Z178" s="175">
        <f t="shared" si="46"/>
        <v>0</v>
      </c>
      <c r="AA178" s="274"/>
      <c r="AB178" s="271"/>
      <c r="AC178" s="272"/>
    </row>
    <row r="179" spans="1:29">
      <c r="A179" s="172">
        <v>11</v>
      </c>
      <c r="B179" s="172">
        <v>4</v>
      </c>
      <c r="C179" s="172" t="s">
        <v>116</v>
      </c>
      <c r="D179" s="276" t="s">
        <v>432</v>
      </c>
      <c r="E179" s="276" t="s">
        <v>433</v>
      </c>
      <c r="F179" s="276" t="s">
        <v>434</v>
      </c>
      <c r="G179" s="173">
        <v>1999</v>
      </c>
      <c r="H179" s="173" t="s">
        <v>1275</v>
      </c>
      <c r="I179" s="173">
        <v>2</v>
      </c>
      <c r="J179" s="173" t="s">
        <v>1446</v>
      </c>
      <c r="K179" s="173">
        <v>0</v>
      </c>
      <c r="L179" s="173" t="s">
        <v>1355</v>
      </c>
      <c r="M179" s="174">
        <v>7</v>
      </c>
      <c r="N179" s="270"/>
      <c r="O179" s="177">
        <f t="shared" si="44"/>
        <v>0</v>
      </c>
      <c r="P179" s="176"/>
      <c r="Q179" s="177">
        <f t="shared" si="54"/>
        <v>0</v>
      </c>
      <c r="R179" s="175">
        <f t="shared" si="55"/>
        <v>0</v>
      </c>
      <c r="S179" s="177">
        <f t="shared" si="56"/>
        <v>0</v>
      </c>
      <c r="T179" s="272"/>
      <c r="U179" s="275">
        <v>1</v>
      </c>
      <c r="V179" s="175">
        <f t="shared" si="57"/>
        <v>0</v>
      </c>
      <c r="W179" s="301"/>
      <c r="X179" s="175">
        <f t="shared" si="45"/>
        <v>0</v>
      </c>
      <c r="Y179" s="175">
        <f t="shared" si="58"/>
        <v>0</v>
      </c>
      <c r="Z179" s="175">
        <f t="shared" si="46"/>
        <v>0</v>
      </c>
      <c r="AA179" s="274"/>
      <c r="AB179" s="271"/>
      <c r="AC179" s="272"/>
    </row>
    <row r="180" spans="1:29">
      <c r="A180" s="172">
        <v>11</v>
      </c>
      <c r="B180" s="172">
        <v>5</v>
      </c>
      <c r="C180" s="172" t="s">
        <v>116</v>
      </c>
      <c r="D180" s="276" t="s">
        <v>435</v>
      </c>
      <c r="E180" s="276" t="s">
        <v>436</v>
      </c>
      <c r="F180" s="276" t="s">
        <v>437</v>
      </c>
      <c r="G180" s="173">
        <v>1999</v>
      </c>
      <c r="H180" s="173" t="s">
        <v>1275</v>
      </c>
      <c r="I180" s="173">
        <v>2</v>
      </c>
      <c r="J180" s="173">
        <v>0</v>
      </c>
      <c r="K180" s="173">
        <v>0</v>
      </c>
      <c r="L180" s="173">
        <v>0</v>
      </c>
      <c r="M180" s="174">
        <v>3</v>
      </c>
      <c r="N180" s="270"/>
      <c r="O180" s="177">
        <f t="shared" si="44"/>
        <v>0</v>
      </c>
      <c r="P180" s="176"/>
      <c r="Q180" s="177">
        <f t="shared" si="54"/>
        <v>0</v>
      </c>
      <c r="R180" s="175">
        <f t="shared" si="55"/>
        <v>0</v>
      </c>
      <c r="S180" s="177">
        <f t="shared" si="56"/>
        <v>0</v>
      </c>
      <c r="T180" s="272"/>
      <c r="U180" s="275">
        <v>1</v>
      </c>
      <c r="V180" s="175">
        <f t="shared" si="57"/>
        <v>0</v>
      </c>
      <c r="W180" s="301"/>
      <c r="X180" s="175">
        <f t="shared" si="45"/>
        <v>0</v>
      </c>
      <c r="Y180" s="175">
        <f t="shared" si="58"/>
        <v>0</v>
      </c>
      <c r="Z180" s="175">
        <f t="shared" si="46"/>
        <v>0</v>
      </c>
      <c r="AA180" s="274"/>
      <c r="AB180" s="271"/>
      <c r="AC180" s="272"/>
    </row>
    <row r="181" spans="1:29" ht="56.25">
      <c r="A181" s="172">
        <v>11</v>
      </c>
      <c r="B181" s="172">
        <v>6</v>
      </c>
      <c r="C181" s="172" t="s">
        <v>116</v>
      </c>
      <c r="D181" s="276" t="s">
        <v>438</v>
      </c>
      <c r="E181" s="276" t="s">
        <v>439</v>
      </c>
      <c r="F181" s="276" t="s">
        <v>440</v>
      </c>
      <c r="G181" s="173">
        <v>2001</v>
      </c>
      <c r="H181" s="173" t="s">
        <v>1275</v>
      </c>
      <c r="I181" s="173">
        <v>2</v>
      </c>
      <c r="J181" s="173" t="s">
        <v>1447</v>
      </c>
      <c r="K181" s="173" t="s">
        <v>1448</v>
      </c>
      <c r="L181" s="173" t="s">
        <v>1370</v>
      </c>
      <c r="M181" s="174">
        <v>2</v>
      </c>
      <c r="N181" s="270"/>
      <c r="O181" s="177">
        <f t="shared" si="44"/>
        <v>0</v>
      </c>
      <c r="P181" s="176"/>
      <c r="Q181" s="177">
        <f t="shared" si="54"/>
        <v>0</v>
      </c>
      <c r="R181" s="175">
        <f t="shared" si="55"/>
        <v>0</v>
      </c>
      <c r="S181" s="177">
        <f t="shared" si="56"/>
        <v>0</v>
      </c>
      <c r="T181" s="272"/>
      <c r="U181" s="275">
        <v>1</v>
      </c>
      <c r="V181" s="175">
        <f t="shared" si="57"/>
        <v>0</v>
      </c>
      <c r="W181" s="301"/>
      <c r="X181" s="175">
        <f t="shared" si="45"/>
        <v>0</v>
      </c>
      <c r="Y181" s="175">
        <f t="shared" si="58"/>
        <v>0</v>
      </c>
      <c r="Z181" s="175">
        <f t="shared" si="46"/>
        <v>0</v>
      </c>
      <c r="AA181" s="274"/>
      <c r="AB181" s="271"/>
      <c r="AC181" s="272"/>
    </row>
    <row r="182" spans="1:29" ht="45">
      <c r="A182" s="172">
        <v>11</v>
      </c>
      <c r="B182" s="172">
        <v>7</v>
      </c>
      <c r="C182" s="172" t="s">
        <v>116</v>
      </c>
      <c r="D182" s="276" t="s">
        <v>441</v>
      </c>
      <c r="E182" s="276" t="s">
        <v>442</v>
      </c>
      <c r="F182" s="276" t="s">
        <v>443</v>
      </c>
      <c r="G182" s="173">
        <v>2011</v>
      </c>
      <c r="H182" s="173" t="s">
        <v>1275</v>
      </c>
      <c r="I182" s="173">
        <v>2</v>
      </c>
      <c r="J182" s="173" t="s">
        <v>1449</v>
      </c>
      <c r="K182" s="173">
        <v>0</v>
      </c>
      <c r="L182" s="173" t="s">
        <v>1450</v>
      </c>
      <c r="M182" s="174">
        <v>2</v>
      </c>
      <c r="N182" s="270"/>
      <c r="O182" s="177">
        <f t="shared" si="44"/>
        <v>0</v>
      </c>
      <c r="P182" s="176"/>
      <c r="Q182" s="177">
        <f t="shared" si="54"/>
        <v>0</v>
      </c>
      <c r="R182" s="175">
        <f t="shared" si="55"/>
        <v>0</v>
      </c>
      <c r="S182" s="177">
        <f t="shared" si="56"/>
        <v>0</v>
      </c>
      <c r="T182" s="272"/>
      <c r="U182" s="275">
        <v>1</v>
      </c>
      <c r="V182" s="175">
        <f t="shared" si="57"/>
        <v>0</v>
      </c>
      <c r="W182" s="301"/>
      <c r="X182" s="175">
        <f t="shared" si="45"/>
        <v>0</v>
      </c>
      <c r="Y182" s="175">
        <f t="shared" si="58"/>
        <v>0</v>
      </c>
      <c r="Z182" s="175">
        <f t="shared" si="46"/>
        <v>0</v>
      </c>
      <c r="AA182" s="274"/>
      <c r="AB182" s="271"/>
      <c r="AC182" s="272"/>
    </row>
    <row r="183" spans="1:29">
      <c r="A183" s="172">
        <v>11</v>
      </c>
      <c r="B183" s="172">
        <v>8</v>
      </c>
      <c r="C183" s="172" t="s">
        <v>155</v>
      </c>
      <c r="D183" s="276" t="s">
        <v>444</v>
      </c>
      <c r="E183" s="276" t="s">
        <v>445</v>
      </c>
      <c r="F183" s="276">
        <v>90051</v>
      </c>
      <c r="G183" s="173">
        <v>2009</v>
      </c>
      <c r="H183" s="173" t="s">
        <v>1275</v>
      </c>
      <c r="I183" s="173">
        <v>2</v>
      </c>
      <c r="J183" s="173" t="s">
        <v>1451</v>
      </c>
      <c r="K183" s="173">
        <v>90051</v>
      </c>
      <c r="L183" s="173">
        <v>0</v>
      </c>
      <c r="M183" s="174">
        <v>1</v>
      </c>
      <c r="N183" s="270"/>
      <c r="O183" s="177">
        <f t="shared" si="44"/>
        <v>0</v>
      </c>
      <c r="P183" s="176"/>
      <c r="Q183" s="177">
        <f t="shared" si="54"/>
        <v>0</v>
      </c>
      <c r="R183" s="175">
        <f t="shared" si="55"/>
        <v>0</v>
      </c>
      <c r="S183" s="177">
        <f t="shared" si="56"/>
        <v>0</v>
      </c>
      <c r="T183" s="272"/>
      <c r="U183" s="275">
        <v>1</v>
      </c>
      <c r="V183" s="175">
        <f t="shared" si="57"/>
        <v>0</v>
      </c>
      <c r="W183" s="301"/>
      <c r="X183" s="175">
        <f t="shared" si="45"/>
        <v>0</v>
      </c>
      <c r="Y183" s="175">
        <f t="shared" si="58"/>
        <v>0</v>
      </c>
      <c r="Z183" s="175">
        <f t="shared" si="46"/>
        <v>0</v>
      </c>
      <c r="AA183" s="274"/>
      <c r="AB183" s="271"/>
      <c r="AC183" s="272"/>
    </row>
    <row r="184" spans="1:29" ht="22.5">
      <c r="A184" s="172">
        <v>11</v>
      </c>
      <c r="B184" s="172">
        <v>9</v>
      </c>
      <c r="C184" s="172" t="s">
        <v>155</v>
      </c>
      <c r="D184" s="276" t="s">
        <v>446</v>
      </c>
      <c r="E184" s="276" t="s">
        <v>447</v>
      </c>
      <c r="F184" s="276">
        <v>890125</v>
      </c>
      <c r="G184" s="173">
        <v>1989</v>
      </c>
      <c r="H184" s="173" t="s">
        <v>1275</v>
      </c>
      <c r="I184" s="173">
        <v>2</v>
      </c>
      <c r="J184" s="173" t="s">
        <v>1452</v>
      </c>
      <c r="K184" s="173">
        <v>890125</v>
      </c>
      <c r="L184" s="173">
        <v>0</v>
      </c>
      <c r="M184" s="174">
        <v>1</v>
      </c>
      <c r="N184" s="270"/>
      <c r="O184" s="177">
        <f t="shared" si="44"/>
        <v>0</v>
      </c>
      <c r="P184" s="176"/>
      <c r="Q184" s="177">
        <f t="shared" si="54"/>
        <v>0</v>
      </c>
      <c r="R184" s="175">
        <f t="shared" si="55"/>
        <v>0</v>
      </c>
      <c r="S184" s="177">
        <f t="shared" si="56"/>
        <v>0</v>
      </c>
      <c r="T184" s="272"/>
      <c r="U184" s="275">
        <v>1</v>
      </c>
      <c r="V184" s="175">
        <f t="shared" si="57"/>
        <v>0</v>
      </c>
      <c r="W184" s="301"/>
      <c r="X184" s="175">
        <f t="shared" si="45"/>
        <v>0</v>
      </c>
      <c r="Y184" s="175">
        <f t="shared" si="58"/>
        <v>0</v>
      </c>
      <c r="Z184" s="175">
        <f t="shared" si="46"/>
        <v>0</v>
      </c>
      <c r="AA184" s="274"/>
      <c r="AB184" s="271"/>
      <c r="AC184" s="272"/>
    </row>
    <row r="185" spans="1:29">
      <c r="A185" s="172">
        <v>11</v>
      </c>
      <c r="B185" s="172">
        <v>10</v>
      </c>
      <c r="C185" s="172" t="s">
        <v>155</v>
      </c>
      <c r="D185" s="276" t="s">
        <v>448</v>
      </c>
      <c r="E185" s="276" t="s">
        <v>449</v>
      </c>
      <c r="F185" s="276">
        <v>228006851105</v>
      </c>
      <c r="G185" s="173">
        <v>2013</v>
      </c>
      <c r="H185" s="173" t="s">
        <v>1275</v>
      </c>
      <c r="I185" s="173">
        <v>2</v>
      </c>
      <c r="J185" s="173" t="s">
        <v>1421</v>
      </c>
      <c r="K185" s="173">
        <v>228006851105</v>
      </c>
      <c r="L185" s="173">
        <v>0</v>
      </c>
      <c r="M185" s="174">
        <v>1</v>
      </c>
      <c r="N185" s="270"/>
      <c r="O185" s="177">
        <f t="shared" si="44"/>
        <v>0</v>
      </c>
      <c r="P185" s="176"/>
      <c r="Q185" s="177">
        <f t="shared" si="54"/>
        <v>0</v>
      </c>
      <c r="R185" s="175">
        <f t="shared" si="55"/>
        <v>0</v>
      </c>
      <c r="S185" s="177">
        <f t="shared" si="56"/>
        <v>0</v>
      </c>
      <c r="T185" s="272"/>
      <c r="U185" s="275">
        <v>1</v>
      </c>
      <c r="V185" s="175">
        <f t="shared" si="57"/>
        <v>0</v>
      </c>
      <c r="W185" s="301"/>
      <c r="X185" s="175">
        <f t="shared" si="45"/>
        <v>0</v>
      </c>
      <c r="Y185" s="175">
        <f t="shared" si="58"/>
        <v>0</v>
      </c>
      <c r="Z185" s="175">
        <f t="shared" si="46"/>
        <v>0</v>
      </c>
      <c r="AA185" s="274"/>
      <c r="AB185" s="271"/>
      <c r="AC185" s="272"/>
    </row>
    <row r="186" spans="1:29">
      <c r="A186" s="172">
        <v>11</v>
      </c>
      <c r="B186" s="172">
        <v>11</v>
      </c>
      <c r="C186" s="172" t="s">
        <v>155</v>
      </c>
      <c r="D186" s="276" t="s">
        <v>450</v>
      </c>
      <c r="E186" s="276" t="s">
        <v>451</v>
      </c>
      <c r="F186" s="276"/>
      <c r="G186" s="173">
        <v>2003</v>
      </c>
      <c r="H186" s="173" t="s">
        <v>1275</v>
      </c>
      <c r="I186" s="173">
        <v>2</v>
      </c>
      <c r="J186" s="173" t="s">
        <v>1452</v>
      </c>
      <c r="K186" s="173">
        <v>0</v>
      </c>
      <c r="L186" s="173">
        <v>0</v>
      </c>
      <c r="M186" s="174">
        <v>1</v>
      </c>
      <c r="N186" s="270"/>
      <c r="O186" s="177">
        <f t="shared" si="44"/>
        <v>0</v>
      </c>
      <c r="P186" s="176"/>
      <c r="Q186" s="177">
        <f t="shared" si="54"/>
        <v>0</v>
      </c>
      <c r="R186" s="175">
        <f t="shared" si="55"/>
        <v>0</v>
      </c>
      <c r="S186" s="177">
        <f t="shared" si="56"/>
        <v>0</v>
      </c>
      <c r="T186" s="272"/>
      <c r="U186" s="275">
        <v>1</v>
      </c>
      <c r="V186" s="175">
        <f t="shared" si="57"/>
        <v>0</v>
      </c>
      <c r="W186" s="301"/>
      <c r="X186" s="175">
        <f t="shared" si="45"/>
        <v>0</v>
      </c>
      <c r="Y186" s="175">
        <f t="shared" si="58"/>
        <v>0</v>
      </c>
      <c r="Z186" s="175">
        <f t="shared" si="46"/>
        <v>0</v>
      </c>
      <c r="AA186" s="274"/>
      <c r="AB186" s="271"/>
      <c r="AC186" s="272"/>
    </row>
    <row r="187" spans="1:29">
      <c r="A187" s="172">
        <v>11</v>
      </c>
      <c r="B187" s="172">
        <v>12</v>
      </c>
      <c r="C187" s="172" t="s">
        <v>155</v>
      </c>
      <c r="D187" s="276" t="s">
        <v>448</v>
      </c>
      <c r="E187" s="276"/>
      <c r="F187" s="276"/>
      <c r="G187" s="173">
        <v>1993</v>
      </c>
      <c r="H187" s="173" t="s">
        <v>1275</v>
      </c>
      <c r="I187" s="173">
        <v>2</v>
      </c>
      <c r="J187" s="173">
        <v>0</v>
      </c>
      <c r="K187" s="173">
        <v>0</v>
      </c>
      <c r="L187" s="173">
        <v>0</v>
      </c>
      <c r="M187" s="174">
        <v>1</v>
      </c>
      <c r="N187" s="270"/>
      <c r="O187" s="177">
        <f t="shared" si="44"/>
        <v>0</v>
      </c>
      <c r="P187" s="176"/>
      <c r="Q187" s="177">
        <f t="shared" si="54"/>
        <v>0</v>
      </c>
      <c r="R187" s="175">
        <f t="shared" si="55"/>
        <v>0</v>
      </c>
      <c r="S187" s="177">
        <f t="shared" si="56"/>
        <v>0</v>
      </c>
      <c r="T187" s="272"/>
      <c r="U187" s="275">
        <v>1</v>
      </c>
      <c r="V187" s="175">
        <f t="shared" si="57"/>
        <v>0</v>
      </c>
      <c r="W187" s="301"/>
      <c r="X187" s="175">
        <f t="shared" si="45"/>
        <v>0</v>
      </c>
      <c r="Y187" s="175">
        <f t="shared" si="58"/>
        <v>0</v>
      </c>
      <c r="Z187" s="175">
        <f t="shared" si="46"/>
        <v>0</v>
      </c>
      <c r="AA187" s="274"/>
      <c r="AB187" s="271"/>
      <c r="AC187" s="272"/>
    </row>
    <row r="188" spans="1:29">
      <c r="A188" s="172">
        <v>11</v>
      </c>
      <c r="B188" s="172">
        <v>13</v>
      </c>
      <c r="C188" s="172" t="s">
        <v>155</v>
      </c>
      <c r="D188" s="276" t="s">
        <v>452</v>
      </c>
      <c r="E188" s="276" t="s">
        <v>453</v>
      </c>
      <c r="F188" s="276">
        <v>870689</v>
      </c>
      <c r="G188" s="173"/>
      <c r="H188" s="173" t="s">
        <v>1275</v>
      </c>
      <c r="I188" s="173">
        <v>2</v>
      </c>
      <c r="J188" s="173">
        <v>0</v>
      </c>
      <c r="K188" s="173">
        <v>870689</v>
      </c>
      <c r="L188" s="173">
        <v>0</v>
      </c>
      <c r="M188" s="174">
        <v>1</v>
      </c>
      <c r="N188" s="270"/>
      <c r="O188" s="177">
        <f t="shared" si="44"/>
        <v>0</v>
      </c>
      <c r="P188" s="176"/>
      <c r="Q188" s="177">
        <f t="shared" si="54"/>
        <v>0</v>
      </c>
      <c r="R188" s="175">
        <f t="shared" si="55"/>
        <v>0</v>
      </c>
      <c r="S188" s="177">
        <f t="shared" si="56"/>
        <v>0</v>
      </c>
      <c r="T188" s="272"/>
      <c r="U188" s="275">
        <v>1</v>
      </c>
      <c r="V188" s="175">
        <f t="shared" si="57"/>
        <v>0</v>
      </c>
      <c r="W188" s="301"/>
      <c r="X188" s="175">
        <f t="shared" si="45"/>
        <v>0</v>
      </c>
      <c r="Y188" s="175">
        <f t="shared" si="58"/>
        <v>0</v>
      </c>
      <c r="Z188" s="175">
        <f t="shared" si="46"/>
        <v>0</v>
      </c>
      <c r="AA188" s="274"/>
      <c r="AB188" s="271"/>
      <c r="AC188" s="272"/>
    </row>
    <row r="189" spans="1:29">
      <c r="A189" s="172">
        <v>11</v>
      </c>
      <c r="B189" s="172">
        <v>14</v>
      </c>
      <c r="C189" s="172" t="s">
        <v>155</v>
      </c>
      <c r="D189" s="276" t="s">
        <v>452</v>
      </c>
      <c r="E189" s="276" t="s">
        <v>454</v>
      </c>
      <c r="F189" s="276">
        <v>83024</v>
      </c>
      <c r="G189" s="173"/>
      <c r="H189" s="173" t="s">
        <v>1275</v>
      </c>
      <c r="I189" s="173">
        <v>2</v>
      </c>
      <c r="J189" s="173">
        <v>0</v>
      </c>
      <c r="K189" s="173">
        <v>83024</v>
      </c>
      <c r="L189" s="173">
        <v>0</v>
      </c>
      <c r="M189" s="174">
        <v>1</v>
      </c>
      <c r="N189" s="270"/>
      <c r="O189" s="177">
        <f t="shared" si="44"/>
        <v>0</v>
      </c>
      <c r="P189" s="176"/>
      <c r="Q189" s="177">
        <f t="shared" si="54"/>
        <v>0</v>
      </c>
      <c r="R189" s="175">
        <f t="shared" si="55"/>
        <v>0</v>
      </c>
      <c r="S189" s="177">
        <f t="shared" si="56"/>
        <v>0</v>
      </c>
      <c r="T189" s="272"/>
      <c r="U189" s="275">
        <v>1</v>
      </c>
      <c r="V189" s="175">
        <f t="shared" si="57"/>
        <v>0</v>
      </c>
      <c r="W189" s="301"/>
      <c r="X189" s="175">
        <f t="shared" si="45"/>
        <v>0</v>
      </c>
      <c r="Y189" s="175">
        <f t="shared" si="58"/>
        <v>0</v>
      </c>
      <c r="Z189" s="175">
        <f t="shared" si="46"/>
        <v>0</v>
      </c>
      <c r="AA189" s="274"/>
      <c r="AB189" s="271"/>
      <c r="AC189" s="272"/>
    </row>
    <row r="190" spans="1:29">
      <c r="A190" s="172">
        <v>11</v>
      </c>
      <c r="B190" s="172">
        <v>15</v>
      </c>
      <c r="C190" s="172" t="s">
        <v>155</v>
      </c>
      <c r="D190" s="276" t="s">
        <v>452</v>
      </c>
      <c r="E190" s="276" t="s">
        <v>455</v>
      </c>
      <c r="F190" s="276"/>
      <c r="G190" s="173"/>
      <c r="H190" s="173" t="s">
        <v>1275</v>
      </c>
      <c r="I190" s="173">
        <v>2</v>
      </c>
      <c r="J190" s="173">
        <v>0</v>
      </c>
      <c r="K190" s="173">
        <v>0</v>
      </c>
      <c r="L190" s="173">
        <v>0</v>
      </c>
      <c r="M190" s="174">
        <v>1</v>
      </c>
      <c r="N190" s="270"/>
      <c r="O190" s="177">
        <f t="shared" si="44"/>
        <v>0</v>
      </c>
      <c r="P190" s="176"/>
      <c r="Q190" s="177">
        <f t="shared" si="54"/>
        <v>0</v>
      </c>
      <c r="R190" s="175">
        <f t="shared" si="55"/>
        <v>0</v>
      </c>
      <c r="S190" s="177">
        <f t="shared" si="56"/>
        <v>0</v>
      </c>
      <c r="T190" s="272"/>
      <c r="U190" s="275">
        <v>1</v>
      </c>
      <c r="V190" s="175">
        <f t="shared" si="57"/>
        <v>0</v>
      </c>
      <c r="W190" s="301"/>
      <c r="X190" s="175">
        <f t="shared" si="45"/>
        <v>0</v>
      </c>
      <c r="Y190" s="175">
        <f t="shared" si="58"/>
        <v>0</v>
      </c>
      <c r="Z190" s="175">
        <f t="shared" si="46"/>
        <v>0</v>
      </c>
      <c r="AA190" s="274"/>
      <c r="AB190" s="271"/>
      <c r="AC190" s="272"/>
    </row>
    <row r="191" spans="1:29">
      <c r="A191" s="172">
        <v>11</v>
      </c>
      <c r="B191" s="172">
        <v>16</v>
      </c>
      <c r="C191" s="172" t="s">
        <v>155</v>
      </c>
      <c r="D191" s="276" t="s">
        <v>456</v>
      </c>
      <c r="E191" s="276" t="s">
        <v>457</v>
      </c>
      <c r="F191" s="276">
        <v>20060118</v>
      </c>
      <c r="G191" s="173"/>
      <c r="H191" s="173" t="s">
        <v>1275</v>
      </c>
      <c r="I191" s="173">
        <v>2</v>
      </c>
      <c r="J191" s="173">
        <v>0</v>
      </c>
      <c r="K191" s="173">
        <v>20060118</v>
      </c>
      <c r="L191" s="173">
        <v>0</v>
      </c>
      <c r="M191" s="174">
        <v>1</v>
      </c>
      <c r="N191" s="270"/>
      <c r="O191" s="177">
        <f t="shared" si="44"/>
        <v>0</v>
      </c>
      <c r="P191" s="176"/>
      <c r="Q191" s="177">
        <f t="shared" si="54"/>
        <v>0</v>
      </c>
      <c r="R191" s="175">
        <f t="shared" si="55"/>
        <v>0</v>
      </c>
      <c r="S191" s="177">
        <f t="shared" si="56"/>
        <v>0</v>
      </c>
      <c r="T191" s="272"/>
      <c r="U191" s="275">
        <v>1</v>
      </c>
      <c r="V191" s="175">
        <f t="shared" si="57"/>
        <v>0</v>
      </c>
      <c r="W191" s="301"/>
      <c r="X191" s="175">
        <f t="shared" si="45"/>
        <v>0</v>
      </c>
      <c r="Y191" s="175">
        <f t="shared" si="58"/>
        <v>0</v>
      </c>
      <c r="Z191" s="175">
        <f t="shared" si="46"/>
        <v>0</v>
      </c>
      <c r="AA191" s="274"/>
      <c r="AB191" s="271"/>
      <c r="AC191" s="272"/>
    </row>
    <row r="192" spans="1:29" ht="22.5">
      <c r="A192" s="172">
        <v>11</v>
      </c>
      <c r="B192" s="172">
        <v>17</v>
      </c>
      <c r="C192" s="172" t="s">
        <v>155</v>
      </c>
      <c r="D192" s="276" t="s">
        <v>458</v>
      </c>
      <c r="E192" s="276" t="s">
        <v>459</v>
      </c>
      <c r="F192" s="276">
        <v>890040</v>
      </c>
      <c r="G192" s="173"/>
      <c r="H192" s="173" t="s">
        <v>1275</v>
      </c>
      <c r="I192" s="173">
        <v>2</v>
      </c>
      <c r="J192" s="173">
        <v>0</v>
      </c>
      <c r="K192" s="173">
        <v>890040</v>
      </c>
      <c r="L192" s="173">
        <v>0</v>
      </c>
      <c r="M192" s="174">
        <v>1</v>
      </c>
      <c r="N192" s="270"/>
      <c r="O192" s="177">
        <f t="shared" si="44"/>
        <v>0</v>
      </c>
      <c r="P192" s="176"/>
      <c r="Q192" s="177">
        <f t="shared" si="54"/>
        <v>0</v>
      </c>
      <c r="R192" s="175">
        <f t="shared" si="55"/>
        <v>0</v>
      </c>
      <c r="S192" s="177">
        <f t="shared" si="56"/>
        <v>0</v>
      </c>
      <c r="T192" s="272"/>
      <c r="U192" s="275">
        <v>1</v>
      </c>
      <c r="V192" s="175">
        <f t="shared" si="57"/>
        <v>0</v>
      </c>
      <c r="W192" s="301"/>
      <c r="X192" s="175">
        <f t="shared" si="45"/>
        <v>0</v>
      </c>
      <c r="Y192" s="175">
        <f t="shared" si="58"/>
        <v>0</v>
      </c>
      <c r="Z192" s="175">
        <f t="shared" si="46"/>
        <v>0</v>
      </c>
      <c r="AA192" s="274"/>
      <c r="AB192" s="271"/>
      <c r="AC192" s="272"/>
    </row>
    <row r="193" spans="1:29" ht="22.5">
      <c r="A193" s="172">
        <v>11</v>
      </c>
      <c r="B193" s="172">
        <v>18</v>
      </c>
      <c r="C193" s="172" t="s">
        <v>155</v>
      </c>
      <c r="D193" s="276" t="s">
        <v>460</v>
      </c>
      <c r="E193" s="276" t="s">
        <v>461</v>
      </c>
      <c r="F193" s="276" t="s">
        <v>462</v>
      </c>
      <c r="G193" s="173">
        <v>2009</v>
      </c>
      <c r="H193" s="173" t="s">
        <v>1275</v>
      </c>
      <c r="I193" s="173">
        <v>2</v>
      </c>
      <c r="J193" s="173">
        <v>0</v>
      </c>
      <c r="K193" s="173" t="s">
        <v>462</v>
      </c>
      <c r="L193" s="173">
        <v>0</v>
      </c>
      <c r="M193" s="174">
        <v>1</v>
      </c>
      <c r="N193" s="270"/>
      <c r="O193" s="177">
        <f t="shared" si="44"/>
        <v>0</v>
      </c>
      <c r="P193" s="176"/>
      <c r="Q193" s="177">
        <f t="shared" si="54"/>
        <v>0</v>
      </c>
      <c r="R193" s="175">
        <f t="shared" si="55"/>
        <v>0</v>
      </c>
      <c r="S193" s="177">
        <f t="shared" si="56"/>
        <v>0</v>
      </c>
      <c r="T193" s="272"/>
      <c r="U193" s="275">
        <v>1</v>
      </c>
      <c r="V193" s="175">
        <f t="shared" si="57"/>
        <v>0</v>
      </c>
      <c r="W193" s="301"/>
      <c r="X193" s="175">
        <f t="shared" si="45"/>
        <v>0</v>
      </c>
      <c r="Y193" s="175">
        <f t="shared" si="58"/>
        <v>0</v>
      </c>
      <c r="Z193" s="175">
        <f t="shared" si="46"/>
        <v>0</v>
      </c>
      <c r="AA193" s="274"/>
      <c r="AB193" s="271"/>
      <c r="AC193" s="272"/>
    </row>
    <row r="194" spans="1:29" ht="33.75">
      <c r="A194" s="172">
        <v>11</v>
      </c>
      <c r="B194" s="172">
        <v>19</v>
      </c>
      <c r="C194" s="172" t="s">
        <v>155</v>
      </c>
      <c r="D194" s="276" t="s">
        <v>463</v>
      </c>
      <c r="E194" s="276" t="s">
        <v>464</v>
      </c>
      <c r="F194" s="276" t="s">
        <v>465</v>
      </c>
      <c r="G194" s="173">
        <v>2011</v>
      </c>
      <c r="H194" s="173" t="s">
        <v>1275</v>
      </c>
      <c r="I194" s="173">
        <v>2</v>
      </c>
      <c r="J194" s="173">
        <v>0</v>
      </c>
      <c r="K194" s="173" t="s">
        <v>465</v>
      </c>
      <c r="L194" s="173">
        <v>0</v>
      </c>
      <c r="M194" s="174">
        <v>1</v>
      </c>
      <c r="N194" s="270"/>
      <c r="O194" s="177">
        <f t="shared" si="44"/>
        <v>0</v>
      </c>
      <c r="P194" s="176"/>
      <c r="Q194" s="177">
        <f t="shared" si="54"/>
        <v>0</v>
      </c>
      <c r="R194" s="175">
        <f t="shared" si="55"/>
        <v>0</v>
      </c>
      <c r="S194" s="177">
        <f t="shared" si="56"/>
        <v>0</v>
      </c>
      <c r="T194" s="272"/>
      <c r="U194" s="275">
        <v>1</v>
      </c>
      <c r="V194" s="175">
        <f t="shared" si="57"/>
        <v>0</v>
      </c>
      <c r="W194" s="301"/>
      <c r="X194" s="175">
        <f t="shared" si="45"/>
        <v>0</v>
      </c>
      <c r="Y194" s="175">
        <f t="shared" si="58"/>
        <v>0</v>
      </c>
      <c r="Z194" s="175">
        <f t="shared" si="46"/>
        <v>0</v>
      </c>
      <c r="AA194" s="274"/>
      <c r="AB194" s="271"/>
      <c r="AC194" s="272"/>
    </row>
    <row r="195" spans="1:29" s="288" customFormat="1">
      <c r="A195" s="277">
        <v>11</v>
      </c>
      <c r="B195" s="277">
        <v>0</v>
      </c>
      <c r="C195" s="277">
        <v>0</v>
      </c>
      <c r="D195" s="278">
        <v>0</v>
      </c>
      <c r="E195" s="278">
        <v>0</v>
      </c>
      <c r="F195" s="278">
        <v>0</v>
      </c>
      <c r="G195" s="279">
        <v>0</v>
      </c>
      <c r="H195" s="279">
        <v>0</v>
      </c>
      <c r="I195" s="279">
        <v>0</v>
      </c>
      <c r="J195" s="279">
        <v>0</v>
      </c>
      <c r="K195" s="279">
        <v>0</v>
      </c>
      <c r="L195" s="279">
        <v>0</v>
      </c>
      <c r="M195" s="280">
        <v>0</v>
      </c>
      <c r="N195" s="281"/>
      <c r="O195" s="282">
        <f>SUM(O176:O194)</f>
        <v>0</v>
      </c>
      <c r="P195" s="302"/>
      <c r="Q195" s="282">
        <f t="shared" ref="Q195:Z195" si="59">SUM(Q176:Q194)</f>
        <v>0</v>
      </c>
      <c r="R195" s="282"/>
      <c r="S195" s="282">
        <f t="shared" si="59"/>
        <v>0</v>
      </c>
      <c r="T195" s="309"/>
      <c r="U195" s="282">
        <f t="shared" si="59"/>
        <v>19</v>
      </c>
      <c r="V195" s="282">
        <f t="shared" si="59"/>
        <v>0</v>
      </c>
      <c r="W195" s="301"/>
      <c r="X195" s="282">
        <f t="shared" si="59"/>
        <v>0</v>
      </c>
      <c r="Y195" s="282"/>
      <c r="Z195" s="282">
        <f t="shared" si="59"/>
        <v>0</v>
      </c>
      <c r="AA195" s="286"/>
      <c r="AB195" s="287"/>
      <c r="AC195" s="284"/>
    </row>
    <row r="196" spans="1:29" ht="22.5">
      <c r="A196" s="172">
        <v>12</v>
      </c>
      <c r="B196" s="172">
        <v>1</v>
      </c>
      <c r="C196" s="172" t="s">
        <v>116</v>
      </c>
      <c r="D196" s="276" t="s">
        <v>466</v>
      </c>
      <c r="E196" s="276" t="s">
        <v>467</v>
      </c>
      <c r="F196" s="276" t="s">
        <v>468</v>
      </c>
      <c r="G196" s="173">
        <v>2000</v>
      </c>
      <c r="H196" s="173" t="s">
        <v>1276</v>
      </c>
      <c r="I196" s="173">
        <v>1</v>
      </c>
      <c r="J196" s="173">
        <v>0</v>
      </c>
      <c r="K196" s="173">
        <v>0</v>
      </c>
      <c r="L196" s="173" t="s">
        <v>1453</v>
      </c>
      <c r="M196" s="174">
        <v>3</v>
      </c>
      <c r="N196" s="270"/>
      <c r="O196" s="177">
        <f t="shared" si="44"/>
        <v>0</v>
      </c>
      <c r="P196" s="176"/>
      <c r="Q196" s="177">
        <f t="shared" ref="Q196:Q204" si="60">O196*P196</f>
        <v>0</v>
      </c>
      <c r="R196" s="175">
        <f t="shared" ref="R196:R204" si="61">S196/(M196*I196)</f>
        <v>0</v>
      </c>
      <c r="S196" s="177">
        <f t="shared" ref="S196:S204" si="62">O196+Q196</f>
        <v>0</v>
      </c>
      <c r="T196" s="272"/>
      <c r="U196" s="275">
        <v>1</v>
      </c>
      <c r="V196" s="175">
        <f t="shared" ref="V196:V204" si="63">T196*U196*M196</f>
        <v>0</v>
      </c>
      <c r="W196" s="301"/>
      <c r="X196" s="175">
        <f t="shared" si="45"/>
        <v>0</v>
      </c>
      <c r="Y196" s="175">
        <f t="shared" ref="Y196:Y204" si="64">Z196/(M196*U196)</f>
        <v>0</v>
      </c>
      <c r="Z196" s="175">
        <f t="shared" si="46"/>
        <v>0</v>
      </c>
      <c r="AA196" s="274"/>
      <c r="AB196" s="271"/>
      <c r="AC196" s="272"/>
    </row>
    <row r="197" spans="1:29" ht="22.5">
      <c r="A197" s="172">
        <v>12</v>
      </c>
      <c r="B197" s="172">
        <v>2</v>
      </c>
      <c r="C197" s="172" t="s">
        <v>116</v>
      </c>
      <c r="D197" s="276" t="s">
        <v>469</v>
      </c>
      <c r="E197" s="276" t="s">
        <v>470</v>
      </c>
      <c r="F197" s="276">
        <v>58788.587939999998</v>
      </c>
      <c r="G197" s="173">
        <v>2000</v>
      </c>
      <c r="H197" s="173" t="s">
        <v>1276</v>
      </c>
      <c r="I197" s="173">
        <v>1</v>
      </c>
      <c r="J197" s="173">
        <v>0</v>
      </c>
      <c r="K197" s="173">
        <v>0</v>
      </c>
      <c r="L197" s="173" t="s">
        <v>1454</v>
      </c>
      <c r="M197" s="174">
        <v>4</v>
      </c>
      <c r="N197" s="270"/>
      <c r="O197" s="177">
        <f t="shared" ref="O197:O260" si="65">M197*N197*I197</f>
        <v>0</v>
      </c>
      <c r="P197" s="176"/>
      <c r="Q197" s="177">
        <f t="shared" si="60"/>
        <v>0</v>
      </c>
      <c r="R197" s="175">
        <f t="shared" si="61"/>
        <v>0</v>
      </c>
      <c r="S197" s="177">
        <f t="shared" si="62"/>
        <v>0</v>
      </c>
      <c r="T197" s="272"/>
      <c r="U197" s="275">
        <v>1</v>
      </c>
      <c r="V197" s="175">
        <f t="shared" si="63"/>
        <v>0</v>
      </c>
      <c r="W197" s="301"/>
      <c r="X197" s="175">
        <f t="shared" ref="X197:X260" si="66">V197*W197</f>
        <v>0</v>
      </c>
      <c r="Y197" s="175">
        <f t="shared" si="64"/>
        <v>0</v>
      </c>
      <c r="Z197" s="175">
        <f t="shared" ref="Z197:Z260" si="67">V197+X197</f>
        <v>0</v>
      </c>
      <c r="AA197" s="274"/>
      <c r="AB197" s="271"/>
      <c r="AC197" s="272"/>
    </row>
    <row r="198" spans="1:29" ht="22.5">
      <c r="A198" s="172">
        <v>12</v>
      </c>
      <c r="B198" s="172">
        <v>3</v>
      </c>
      <c r="C198" s="172" t="s">
        <v>116</v>
      </c>
      <c r="D198" s="276" t="s">
        <v>471</v>
      </c>
      <c r="E198" s="276" t="s">
        <v>472</v>
      </c>
      <c r="F198" s="276" t="s">
        <v>473</v>
      </c>
      <c r="G198" s="173">
        <v>2000</v>
      </c>
      <c r="H198" s="173" t="s">
        <v>1276</v>
      </c>
      <c r="I198" s="173">
        <v>1</v>
      </c>
      <c r="J198" s="173">
        <v>0</v>
      </c>
      <c r="K198" s="173">
        <v>0</v>
      </c>
      <c r="L198" s="173" t="s">
        <v>1455</v>
      </c>
      <c r="M198" s="174">
        <v>6</v>
      </c>
      <c r="N198" s="270"/>
      <c r="O198" s="177">
        <f t="shared" si="65"/>
        <v>0</v>
      </c>
      <c r="P198" s="176"/>
      <c r="Q198" s="177">
        <f t="shared" si="60"/>
        <v>0</v>
      </c>
      <c r="R198" s="175">
        <f t="shared" si="61"/>
        <v>0</v>
      </c>
      <c r="S198" s="177">
        <f t="shared" si="62"/>
        <v>0</v>
      </c>
      <c r="T198" s="272"/>
      <c r="U198" s="275">
        <v>1</v>
      </c>
      <c r="V198" s="175">
        <f t="shared" si="63"/>
        <v>0</v>
      </c>
      <c r="W198" s="301"/>
      <c r="X198" s="175">
        <f t="shared" si="66"/>
        <v>0</v>
      </c>
      <c r="Y198" s="175">
        <f t="shared" si="64"/>
        <v>0</v>
      </c>
      <c r="Z198" s="175">
        <f t="shared" si="67"/>
        <v>0</v>
      </c>
      <c r="AA198" s="274"/>
      <c r="AB198" s="271"/>
      <c r="AC198" s="272"/>
    </row>
    <row r="199" spans="1:29" ht="33.75">
      <c r="A199" s="172">
        <v>12</v>
      </c>
      <c r="B199" s="172">
        <v>4</v>
      </c>
      <c r="C199" s="172" t="s">
        <v>116</v>
      </c>
      <c r="D199" s="276" t="s">
        <v>474</v>
      </c>
      <c r="E199" s="276"/>
      <c r="F199" s="276">
        <v>512</v>
      </c>
      <c r="G199" s="173">
        <v>1992</v>
      </c>
      <c r="H199" s="173" t="s">
        <v>1276</v>
      </c>
      <c r="I199" s="173">
        <v>1</v>
      </c>
      <c r="J199" s="173">
        <v>0</v>
      </c>
      <c r="K199" s="173">
        <v>0</v>
      </c>
      <c r="L199" s="173" t="s">
        <v>1456</v>
      </c>
      <c r="M199" s="174">
        <v>1</v>
      </c>
      <c r="N199" s="270"/>
      <c r="O199" s="177">
        <f t="shared" si="65"/>
        <v>0</v>
      </c>
      <c r="P199" s="176"/>
      <c r="Q199" s="177">
        <f t="shared" si="60"/>
        <v>0</v>
      </c>
      <c r="R199" s="175">
        <f t="shared" si="61"/>
        <v>0</v>
      </c>
      <c r="S199" s="177">
        <f t="shared" si="62"/>
        <v>0</v>
      </c>
      <c r="T199" s="272"/>
      <c r="U199" s="275">
        <v>1</v>
      </c>
      <c r="V199" s="175">
        <f t="shared" si="63"/>
        <v>0</v>
      </c>
      <c r="W199" s="301"/>
      <c r="X199" s="175">
        <f t="shared" si="66"/>
        <v>0</v>
      </c>
      <c r="Y199" s="175">
        <f t="shared" si="64"/>
        <v>0</v>
      </c>
      <c r="Z199" s="175">
        <f t="shared" si="67"/>
        <v>0</v>
      </c>
      <c r="AA199" s="274"/>
      <c r="AB199" s="271"/>
      <c r="AC199" s="272"/>
    </row>
    <row r="200" spans="1:29">
      <c r="A200" s="172">
        <v>12</v>
      </c>
      <c r="B200" s="172">
        <v>5</v>
      </c>
      <c r="C200" s="172" t="s">
        <v>155</v>
      </c>
      <c r="D200" s="276" t="s">
        <v>466</v>
      </c>
      <c r="E200" s="276" t="s">
        <v>475</v>
      </c>
      <c r="F200" s="276" t="s">
        <v>476</v>
      </c>
      <c r="G200" s="173">
        <v>2012</v>
      </c>
      <c r="H200" s="173" t="s">
        <v>1275</v>
      </c>
      <c r="I200" s="173">
        <v>2</v>
      </c>
      <c r="J200" s="173" t="s">
        <v>1457</v>
      </c>
      <c r="K200" s="173" t="s">
        <v>476</v>
      </c>
      <c r="L200" s="173">
        <v>0</v>
      </c>
      <c r="M200" s="174">
        <v>1</v>
      </c>
      <c r="N200" s="270"/>
      <c r="O200" s="177">
        <f t="shared" si="65"/>
        <v>0</v>
      </c>
      <c r="P200" s="176"/>
      <c r="Q200" s="177">
        <f t="shared" si="60"/>
        <v>0</v>
      </c>
      <c r="R200" s="175">
        <f t="shared" si="61"/>
        <v>0</v>
      </c>
      <c r="S200" s="177">
        <f t="shared" si="62"/>
        <v>0</v>
      </c>
      <c r="T200" s="272"/>
      <c r="U200" s="275">
        <v>1</v>
      </c>
      <c r="V200" s="175">
        <f t="shared" si="63"/>
        <v>0</v>
      </c>
      <c r="W200" s="301"/>
      <c r="X200" s="175">
        <f t="shared" si="66"/>
        <v>0</v>
      </c>
      <c r="Y200" s="175">
        <f t="shared" si="64"/>
        <v>0</v>
      </c>
      <c r="Z200" s="175">
        <f t="shared" si="67"/>
        <v>0</v>
      </c>
      <c r="AA200" s="274"/>
      <c r="AB200" s="271"/>
      <c r="AC200" s="272"/>
    </row>
    <row r="201" spans="1:29">
      <c r="A201" s="172">
        <v>12</v>
      </c>
      <c r="B201" s="172">
        <v>6</v>
      </c>
      <c r="C201" s="172" t="s">
        <v>155</v>
      </c>
      <c r="D201" s="276" t="s">
        <v>477</v>
      </c>
      <c r="E201" s="276" t="s">
        <v>478</v>
      </c>
      <c r="F201" s="276">
        <v>374347</v>
      </c>
      <c r="G201" s="173">
        <v>2011</v>
      </c>
      <c r="H201" s="173" t="s">
        <v>1275</v>
      </c>
      <c r="I201" s="173">
        <v>2</v>
      </c>
      <c r="J201" s="173">
        <v>0</v>
      </c>
      <c r="K201" s="173">
        <v>374347</v>
      </c>
      <c r="L201" s="173">
        <v>0</v>
      </c>
      <c r="M201" s="174">
        <v>1</v>
      </c>
      <c r="N201" s="270"/>
      <c r="O201" s="177">
        <f t="shared" si="65"/>
        <v>0</v>
      </c>
      <c r="P201" s="176"/>
      <c r="Q201" s="177">
        <f t="shared" si="60"/>
        <v>0</v>
      </c>
      <c r="R201" s="175">
        <f t="shared" si="61"/>
        <v>0</v>
      </c>
      <c r="S201" s="177">
        <f t="shared" si="62"/>
        <v>0</v>
      </c>
      <c r="T201" s="272"/>
      <c r="U201" s="275">
        <v>1</v>
      </c>
      <c r="V201" s="175">
        <f t="shared" si="63"/>
        <v>0</v>
      </c>
      <c r="W201" s="301"/>
      <c r="X201" s="175">
        <f t="shared" si="66"/>
        <v>0</v>
      </c>
      <c r="Y201" s="175">
        <f t="shared" si="64"/>
        <v>0</v>
      </c>
      <c r="Z201" s="175">
        <f t="shared" si="67"/>
        <v>0</v>
      </c>
      <c r="AA201" s="274"/>
      <c r="AB201" s="271"/>
      <c r="AC201" s="272"/>
    </row>
    <row r="202" spans="1:29">
      <c r="A202" s="172">
        <v>12</v>
      </c>
      <c r="B202" s="172">
        <v>7</v>
      </c>
      <c r="C202" s="172" t="s">
        <v>155</v>
      </c>
      <c r="D202" s="276" t="s">
        <v>477</v>
      </c>
      <c r="E202" s="276" t="s">
        <v>478</v>
      </c>
      <c r="F202" s="276"/>
      <c r="G202" s="173">
        <v>2011</v>
      </c>
      <c r="H202" s="173" t="s">
        <v>1275</v>
      </c>
      <c r="I202" s="173">
        <v>2</v>
      </c>
      <c r="J202" s="173">
        <v>0</v>
      </c>
      <c r="K202" s="173">
        <v>0</v>
      </c>
      <c r="L202" s="173">
        <v>0</v>
      </c>
      <c r="M202" s="174">
        <v>1</v>
      </c>
      <c r="N202" s="270"/>
      <c r="O202" s="177">
        <f t="shared" si="65"/>
        <v>0</v>
      </c>
      <c r="P202" s="176"/>
      <c r="Q202" s="177">
        <f t="shared" si="60"/>
        <v>0</v>
      </c>
      <c r="R202" s="175">
        <f t="shared" si="61"/>
        <v>0</v>
      </c>
      <c r="S202" s="177">
        <f t="shared" si="62"/>
        <v>0</v>
      </c>
      <c r="T202" s="272"/>
      <c r="U202" s="275">
        <v>1</v>
      </c>
      <c r="V202" s="175">
        <f t="shared" si="63"/>
        <v>0</v>
      </c>
      <c r="W202" s="301"/>
      <c r="X202" s="175">
        <f t="shared" si="66"/>
        <v>0</v>
      </c>
      <c r="Y202" s="175">
        <f t="shared" si="64"/>
        <v>0</v>
      </c>
      <c r="Z202" s="175">
        <f t="shared" si="67"/>
        <v>0</v>
      </c>
      <c r="AA202" s="274"/>
      <c r="AB202" s="271"/>
      <c r="AC202" s="272"/>
    </row>
    <row r="203" spans="1:29">
      <c r="A203" s="172">
        <v>12</v>
      </c>
      <c r="B203" s="172">
        <v>8</v>
      </c>
      <c r="C203" s="172" t="s">
        <v>155</v>
      </c>
      <c r="D203" s="276" t="s">
        <v>466</v>
      </c>
      <c r="E203" s="276"/>
      <c r="F203" s="276"/>
      <c r="G203" s="173">
        <v>2013</v>
      </c>
      <c r="H203" s="173" t="s">
        <v>1275</v>
      </c>
      <c r="I203" s="173">
        <v>2</v>
      </c>
      <c r="J203" s="173">
        <v>0</v>
      </c>
      <c r="K203" s="173">
        <v>0</v>
      </c>
      <c r="L203" s="173">
        <v>0</v>
      </c>
      <c r="M203" s="174">
        <v>1</v>
      </c>
      <c r="N203" s="270"/>
      <c r="O203" s="177">
        <f t="shared" si="65"/>
        <v>0</v>
      </c>
      <c r="P203" s="176"/>
      <c r="Q203" s="177">
        <f t="shared" si="60"/>
        <v>0</v>
      </c>
      <c r="R203" s="175">
        <f t="shared" si="61"/>
        <v>0</v>
      </c>
      <c r="S203" s="177">
        <f t="shared" si="62"/>
        <v>0</v>
      </c>
      <c r="T203" s="272"/>
      <c r="U203" s="275">
        <v>1</v>
      </c>
      <c r="V203" s="175">
        <f t="shared" si="63"/>
        <v>0</v>
      </c>
      <c r="W203" s="301"/>
      <c r="X203" s="175">
        <f t="shared" si="66"/>
        <v>0</v>
      </c>
      <c r="Y203" s="175">
        <f t="shared" si="64"/>
        <v>0</v>
      </c>
      <c r="Z203" s="175">
        <f t="shared" si="67"/>
        <v>0</v>
      </c>
      <c r="AA203" s="274"/>
      <c r="AB203" s="271"/>
      <c r="AC203" s="272"/>
    </row>
    <row r="204" spans="1:29" ht="22.5">
      <c r="A204" s="172">
        <v>12</v>
      </c>
      <c r="B204" s="172">
        <v>9</v>
      </c>
      <c r="C204" s="172" t="s">
        <v>155</v>
      </c>
      <c r="D204" s="276" t="s">
        <v>479</v>
      </c>
      <c r="E204" s="276" t="s">
        <v>480</v>
      </c>
      <c r="F204" s="276"/>
      <c r="G204" s="173"/>
      <c r="H204" s="173" t="s">
        <v>1275</v>
      </c>
      <c r="I204" s="173">
        <v>2</v>
      </c>
      <c r="J204" s="173">
        <v>0</v>
      </c>
      <c r="K204" s="173">
        <v>0</v>
      </c>
      <c r="L204" s="173">
        <v>0</v>
      </c>
      <c r="M204" s="174">
        <v>1</v>
      </c>
      <c r="N204" s="270"/>
      <c r="O204" s="177">
        <f t="shared" si="65"/>
        <v>0</v>
      </c>
      <c r="P204" s="176"/>
      <c r="Q204" s="177">
        <f t="shared" si="60"/>
        <v>0</v>
      </c>
      <c r="R204" s="175">
        <f t="shared" si="61"/>
        <v>0</v>
      </c>
      <c r="S204" s="177">
        <f t="shared" si="62"/>
        <v>0</v>
      </c>
      <c r="T204" s="272"/>
      <c r="U204" s="275">
        <v>1</v>
      </c>
      <c r="V204" s="175">
        <f t="shared" si="63"/>
        <v>0</v>
      </c>
      <c r="W204" s="301"/>
      <c r="X204" s="175">
        <f t="shared" si="66"/>
        <v>0</v>
      </c>
      <c r="Y204" s="175">
        <f t="shared" si="64"/>
        <v>0</v>
      </c>
      <c r="Z204" s="175">
        <f t="shared" si="67"/>
        <v>0</v>
      </c>
      <c r="AA204" s="274"/>
      <c r="AB204" s="271"/>
      <c r="AC204" s="272"/>
    </row>
    <row r="205" spans="1:29" s="288" customFormat="1">
      <c r="A205" s="277">
        <v>12</v>
      </c>
      <c r="B205" s="277">
        <v>0</v>
      </c>
      <c r="C205" s="277">
        <v>0</v>
      </c>
      <c r="D205" s="278">
        <v>0</v>
      </c>
      <c r="E205" s="278">
        <v>0</v>
      </c>
      <c r="F205" s="278">
        <v>0</v>
      </c>
      <c r="G205" s="279">
        <v>0</v>
      </c>
      <c r="H205" s="279">
        <v>0</v>
      </c>
      <c r="I205" s="279">
        <v>0</v>
      </c>
      <c r="J205" s="279">
        <v>0</v>
      </c>
      <c r="K205" s="279">
        <v>0</v>
      </c>
      <c r="L205" s="279">
        <v>0</v>
      </c>
      <c r="M205" s="280">
        <v>0</v>
      </c>
      <c r="N205" s="281"/>
      <c r="O205" s="282">
        <f>SUM(O196:O204)</f>
        <v>0</v>
      </c>
      <c r="P205" s="302"/>
      <c r="Q205" s="282">
        <f t="shared" ref="Q205:Z205" si="68">SUM(Q196:Q204)</f>
        <v>0</v>
      </c>
      <c r="R205" s="282"/>
      <c r="S205" s="282">
        <f t="shared" si="68"/>
        <v>0</v>
      </c>
      <c r="T205" s="309"/>
      <c r="U205" s="282">
        <f t="shared" si="68"/>
        <v>9</v>
      </c>
      <c r="V205" s="282">
        <f t="shared" si="68"/>
        <v>0</v>
      </c>
      <c r="W205" s="301"/>
      <c r="X205" s="282">
        <f t="shared" si="68"/>
        <v>0</v>
      </c>
      <c r="Y205" s="282"/>
      <c r="Z205" s="282">
        <f t="shared" si="68"/>
        <v>0</v>
      </c>
      <c r="AA205" s="286"/>
      <c r="AB205" s="287"/>
      <c r="AC205" s="284"/>
    </row>
    <row r="206" spans="1:29" ht="33.75">
      <c r="A206" s="172">
        <v>13</v>
      </c>
      <c r="B206" s="172">
        <v>1</v>
      </c>
      <c r="C206" s="172" t="s">
        <v>116</v>
      </c>
      <c r="D206" s="276" t="s">
        <v>481</v>
      </c>
      <c r="E206" s="276" t="s">
        <v>482</v>
      </c>
      <c r="F206" s="276" t="s">
        <v>483</v>
      </c>
      <c r="G206" s="173">
        <v>1999</v>
      </c>
      <c r="H206" s="173" t="s">
        <v>1275</v>
      </c>
      <c r="I206" s="173">
        <v>2</v>
      </c>
      <c r="J206" s="173" t="s">
        <v>1458</v>
      </c>
      <c r="K206" s="173" t="s">
        <v>1459</v>
      </c>
      <c r="L206" s="173" t="s">
        <v>1460</v>
      </c>
      <c r="M206" s="174">
        <v>3</v>
      </c>
      <c r="N206" s="270"/>
      <c r="O206" s="177">
        <f t="shared" si="65"/>
        <v>0</v>
      </c>
      <c r="P206" s="176"/>
      <c r="Q206" s="177">
        <f t="shared" ref="Q206:Q230" si="69">O206*P206</f>
        <v>0</v>
      </c>
      <c r="R206" s="175">
        <f t="shared" ref="R206:R230" si="70">S206/(M206*I206)</f>
        <v>0</v>
      </c>
      <c r="S206" s="177">
        <f t="shared" ref="S206:S230" si="71">O206+Q206</f>
        <v>0</v>
      </c>
      <c r="T206" s="272"/>
      <c r="U206" s="275">
        <v>1</v>
      </c>
      <c r="V206" s="175">
        <f t="shared" ref="V206:V230" si="72">T206*U206*M206</f>
        <v>0</v>
      </c>
      <c r="W206" s="301"/>
      <c r="X206" s="175">
        <f t="shared" si="66"/>
        <v>0</v>
      </c>
      <c r="Y206" s="175">
        <f t="shared" ref="Y206:Y230" si="73">Z206/(M206*U206)</f>
        <v>0</v>
      </c>
      <c r="Z206" s="175">
        <f t="shared" si="67"/>
        <v>0</v>
      </c>
      <c r="AA206" s="274"/>
      <c r="AB206" s="271"/>
      <c r="AC206" s="272"/>
    </row>
    <row r="207" spans="1:29" ht="22.5">
      <c r="A207" s="172">
        <v>13</v>
      </c>
      <c r="B207" s="172">
        <v>2</v>
      </c>
      <c r="C207" s="172" t="s">
        <v>116</v>
      </c>
      <c r="D207" s="276" t="s">
        <v>481</v>
      </c>
      <c r="E207" s="276" t="s">
        <v>484</v>
      </c>
      <c r="F207" s="276" t="s">
        <v>485</v>
      </c>
      <c r="G207" s="173">
        <v>2013</v>
      </c>
      <c r="H207" s="173" t="s">
        <v>1275</v>
      </c>
      <c r="I207" s="173">
        <v>2</v>
      </c>
      <c r="J207" s="173" t="s">
        <v>1461</v>
      </c>
      <c r="K207" s="173" t="s">
        <v>1462</v>
      </c>
      <c r="L207" s="173" t="s">
        <v>1460</v>
      </c>
      <c r="M207" s="174">
        <v>2</v>
      </c>
      <c r="N207" s="270"/>
      <c r="O207" s="177">
        <f t="shared" si="65"/>
        <v>0</v>
      </c>
      <c r="P207" s="176"/>
      <c r="Q207" s="177">
        <f t="shared" si="69"/>
        <v>0</v>
      </c>
      <c r="R207" s="175">
        <f t="shared" si="70"/>
        <v>0</v>
      </c>
      <c r="S207" s="177">
        <f t="shared" si="71"/>
        <v>0</v>
      </c>
      <c r="T207" s="272"/>
      <c r="U207" s="275">
        <v>1</v>
      </c>
      <c r="V207" s="175">
        <f t="shared" si="72"/>
        <v>0</v>
      </c>
      <c r="W207" s="301"/>
      <c r="X207" s="175">
        <f t="shared" si="66"/>
        <v>0</v>
      </c>
      <c r="Y207" s="175">
        <f t="shared" si="73"/>
        <v>0</v>
      </c>
      <c r="Z207" s="175">
        <f t="shared" si="67"/>
        <v>0</v>
      </c>
      <c r="AA207" s="274"/>
      <c r="AB207" s="271"/>
      <c r="AC207" s="272"/>
    </row>
    <row r="208" spans="1:29">
      <c r="A208" s="172">
        <v>13</v>
      </c>
      <c r="B208" s="172">
        <v>3</v>
      </c>
      <c r="C208" s="172" t="s">
        <v>116</v>
      </c>
      <c r="D208" s="276" t="s">
        <v>486</v>
      </c>
      <c r="E208" s="276" t="s">
        <v>487</v>
      </c>
      <c r="F208" s="276" t="s">
        <v>488</v>
      </c>
      <c r="G208" s="173">
        <v>2010</v>
      </c>
      <c r="H208" s="173" t="s">
        <v>1275</v>
      </c>
      <c r="I208" s="173">
        <v>2</v>
      </c>
      <c r="J208" s="173" t="s">
        <v>1463</v>
      </c>
      <c r="K208" s="173">
        <v>0</v>
      </c>
      <c r="L208" s="173" t="s">
        <v>1464</v>
      </c>
      <c r="M208" s="174">
        <v>2</v>
      </c>
      <c r="N208" s="270"/>
      <c r="O208" s="177">
        <f t="shared" si="65"/>
        <v>0</v>
      </c>
      <c r="P208" s="176"/>
      <c r="Q208" s="177">
        <f t="shared" si="69"/>
        <v>0</v>
      </c>
      <c r="R208" s="175">
        <f t="shared" si="70"/>
        <v>0</v>
      </c>
      <c r="S208" s="177">
        <f t="shared" si="71"/>
        <v>0</v>
      </c>
      <c r="T208" s="272"/>
      <c r="U208" s="275">
        <v>1</v>
      </c>
      <c r="V208" s="175">
        <f t="shared" si="72"/>
        <v>0</v>
      </c>
      <c r="W208" s="301"/>
      <c r="X208" s="175">
        <f t="shared" si="66"/>
        <v>0</v>
      </c>
      <c r="Y208" s="175">
        <f t="shared" si="73"/>
        <v>0</v>
      </c>
      <c r="Z208" s="175">
        <f t="shared" si="67"/>
        <v>0</v>
      </c>
      <c r="AA208" s="274"/>
      <c r="AB208" s="271"/>
      <c r="AC208" s="272"/>
    </row>
    <row r="209" spans="1:29" ht="33.75">
      <c r="A209" s="172">
        <v>13</v>
      </c>
      <c r="B209" s="172">
        <v>4</v>
      </c>
      <c r="C209" s="172" t="s">
        <v>116</v>
      </c>
      <c r="D209" s="276" t="s">
        <v>486</v>
      </c>
      <c r="E209" s="276" t="s">
        <v>489</v>
      </c>
      <c r="F209" s="276" t="s">
        <v>490</v>
      </c>
      <c r="G209" s="173" t="s">
        <v>491</v>
      </c>
      <c r="H209" s="173" t="s">
        <v>1275</v>
      </c>
      <c r="I209" s="173">
        <v>2</v>
      </c>
      <c r="J209" s="173" t="s">
        <v>1465</v>
      </c>
      <c r="K209" s="173">
        <v>0</v>
      </c>
      <c r="L209" s="173" t="s">
        <v>1464</v>
      </c>
      <c r="M209" s="174">
        <v>5</v>
      </c>
      <c r="N209" s="270"/>
      <c r="O209" s="177">
        <f t="shared" si="65"/>
        <v>0</v>
      </c>
      <c r="P209" s="176"/>
      <c r="Q209" s="177">
        <f t="shared" si="69"/>
        <v>0</v>
      </c>
      <c r="R209" s="175">
        <f t="shared" si="70"/>
        <v>0</v>
      </c>
      <c r="S209" s="177">
        <f t="shared" si="71"/>
        <v>0</v>
      </c>
      <c r="T209" s="272"/>
      <c r="U209" s="275">
        <v>1</v>
      </c>
      <c r="V209" s="175">
        <f t="shared" si="72"/>
        <v>0</v>
      </c>
      <c r="W209" s="301"/>
      <c r="X209" s="175">
        <f t="shared" si="66"/>
        <v>0</v>
      </c>
      <c r="Y209" s="175">
        <f t="shared" si="73"/>
        <v>0</v>
      </c>
      <c r="Z209" s="175">
        <f t="shared" si="67"/>
        <v>0</v>
      </c>
      <c r="AA209" s="274"/>
      <c r="AB209" s="271"/>
      <c r="AC209" s="272"/>
    </row>
    <row r="210" spans="1:29" ht="22.5">
      <c r="A210" s="172">
        <v>13</v>
      </c>
      <c r="B210" s="172">
        <v>5</v>
      </c>
      <c r="C210" s="172" t="s">
        <v>116</v>
      </c>
      <c r="D210" s="276" t="s">
        <v>492</v>
      </c>
      <c r="E210" s="276" t="s">
        <v>493</v>
      </c>
      <c r="F210" s="276" t="s">
        <v>494</v>
      </c>
      <c r="G210" s="173">
        <v>2010</v>
      </c>
      <c r="H210" s="173" t="s">
        <v>1275</v>
      </c>
      <c r="I210" s="173">
        <v>2</v>
      </c>
      <c r="J210" s="173" t="s">
        <v>1466</v>
      </c>
      <c r="K210" s="173">
        <v>0</v>
      </c>
      <c r="L210" s="173" t="s">
        <v>1445</v>
      </c>
      <c r="M210" s="174">
        <v>1</v>
      </c>
      <c r="N210" s="270"/>
      <c r="O210" s="177">
        <f t="shared" si="65"/>
        <v>0</v>
      </c>
      <c r="P210" s="176"/>
      <c r="Q210" s="177">
        <f t="shared" si="69"/>
        <v>0</v>
      </c>
      <c r="R210" s="175">
        <f t="shared" si="70"/>
        <v>0</v>
      </c>
      <c r="S210" s="177">
        <f t="shared" si="71"/>
        <v>0</v>
      </c>
      <c r="T210" s="272"/>
      <c r="U210" s="275">
        <v>1</v>
      </c>
      <c r="V210" s="175">
        <f t="shared" si="72"/>
        <v>0</v>
      </c>
      <c r="W210" s="301"/>
      <c r="X210" s="175">
        <f t="shared" si="66"/>
        <v>0</v>
      </c>
      <c r="Y210" s="175">
        <f t="shared" si="73"/>
        <v>0</v>
      </c>
      <c r="Z210" s="175">
        <f t="shared" si="67"/>
        <v>0</v>
      </c>
      <c r="AA210" s="274"/>
      <c r="AB210" s="271"/>
      <c r="AC210" s="272"/>
    </row>
    <row r="211" spans="1:29">
      <c r="A211" s="172">
        <v>13</v>
      </c>
      <c r="B211" s="172">
        <v>6</v>
      </c>
      <c r="C211" s="172" t="s">
        <v>116</v>
      </c>
      <c r="D211" s="276" t="s">
        <v>495</v>
      </c>
      <c r="E211" s="276" t="s">
        <v>496</v>
      </c>
      <c r="F211" s="276">
        <v>81301</v>
      </c>
      <c r="G211" s="173">
        <v>1981</v>
      </c>
      <c r="H211" s="173" t="s">
        <v>1275</v>
      </c>
      <c r="I211" s="173">
        <v>2</v>
      </c>
      <c r="J211" s="173" t="s">
        <v>1467</v>
      </c>
      <c r="K211" s="173">
        <v>0</v>
      </c>
      <c r="L211" s="173" t="s">
        <v>1445</v>
      </c>
      <c r="M211" s="174">
        <v>1</v>
      </c>
      <c r="N211" s="270"/>
      <c r="O211" s="177">
        <f t="shared" si="65"/>
        <v>0</v>
      </c>
      <c r="P211" s="176"/>
      <c r="Q211" s="177">
        <f t="shared" si="69"/>
        <v>0</v>
      </c>
      <c r="R211" s="175">
        <f t="shared" si="70"/>
        <v>0</v>
      </c>
      <c r="S211" s="177">
        <f t="shared" si="71"/>
        <v>0</v>
      </c>
      <c r="T211" s="272"/>
      <c r="U211" s="275">
        <v>1</v>
      </c>
      <c r="V211" s="175">
        <f t="shared" si="72"/>
        <v>0</v>
      </c>
      <c r="W211" s="301"/>
      <c r="X211" s="175">
        <f t="shared" si="66"/>
        <v>0</v>
      </c>
      <c r="Y211" s="175">
        <f t="shared" si="73"/>
        <v>0</v>
      </c>
      <c r="Z211" s="175">
        <f t="shared" si="67"/>
        <v>0</v>
      </c>
      <c r="AA211" s="274"/>
      <c r="AB211" s="271"/>
      <c r="AC211" s="272"/>
    </row>
    <row r="212" spans="1:29" ht="22.5">
      <c r="A212" s="172">
        <v>13</v>
      </c>
      <c r="B212" s="172">
        <v>7</v>
      </c>
      <c r="C212" s="172" t="s">
        <v>116</v>
      </c>
      <c r="D212" s="276" t="s">
        <v>497</v>
      </c>
      <c r="E212" s="276" t="s">
        <v>498</v>
      </c>
      <c r="F212" s="276" t="s">
        <v>499</v>
      </c>
      <c r="G212" s="173">
        <v>2000</v>
      </c>
      <c r="H212" s="173" t="s">
        <v>1275</v>
      </c>
      <c r="I212" s="173">
        <v>2</v>
      </c>
      <c r="J212" s="173" t="s">
        <v>1468</v>
      </c>
      <c r="K212" s="173">
        <v>0</v>
      </c>
      <c r="L212" s="173" t="s">
        <v>1331</v>
      </c>
      <c r="M212" s="174">
        <v>6</v>
      </c>
      <c r="N212" s="270"/>
      <c r="O212" s="177">
        <f t="shared" si="65"/>
        <v>0</v>
      </c>
      <c r="P212" s="176"/>
      <c r="Q212" s="177">
        <f t="shared" si="69"/>
        <v>0</v>
      </c>
      <c r="R212" s="175">
        <f t="shared" si="70"/>
        <v>0</v>
      </c>
      <c r="S212" s="177">
        <f t="shared" si="71"/>
        <v>0</v>
      </c>
      <c r="T212" s="272"/>
      <c r="U212" s="275">
        <v>1</v>
      </c>
      <c r="V212" s="175">
        <f t="shared" si="72"/>
        <v>0</v>
      </c>
      <c r="W212" s="301"/>
      <c r="X212" s="175">
        <f t="shared" si="66"/>
        <v>0</v>
      </c>
      <c r="Y212" s="175">
        <f t="shared" si="73"/>
        <v>0</v>
      </c>
      <c r="Z212" s="175">
        <f t="shared" si="67"/>
        <v>0</v>
      </c>
      <c r="AA212" s="274"/>
      <c r="AB212" s="271"/>
      <c r="AC212" s="272"/>
    </row>
    <row r="213" spans="1:29" ht="45">
      <c r="A213" s="172">
        <v>13</v>
      </c>
      <c r="B213" s="172">
        <v>8</v>
      </c>
      <c r="C213" s="172" t="s">
        <v>116</v>
      </c>
      <c r="D213" s="276" t="s">
        <v>500</v>
      </c>
      <c r="E213" s="276" t="s">
        <v>501</v>
      </c>
      <c r="F213" s="276" t="s">
        <v>502</v>
      </c>
      <c r="G213" s="173">
        <v>2000</v>
      </c>
      <c r="H213" s="173" t="s">
        <v>1275</v>
      </c>
      <c r="I213" s="173">
        <v>2</v>
      </c>
      <c r="J213" s="173" t="s">
        <v>1385</v>
      </c>
      <c r="K213" s="173">
        <v>0</v>
      </c>
      <c r="L213" s="173" t="s">
        <v>1469</v>
      </c>
      <c r="M213" s="174">
        <v>6</v>
      </c>
      <c r="N213" s="270"/>
      <c r="O213" s="177">
        <f t="shared" si="65"/>
        <v>0</v>
      </c>
      <c r="P213" s="176"/>
      <c r="Q213" s="177">
        <f t="shared" si="69"/>
        <v>0</v>
      </c>
      <c r="R213" s="175">
        <f t="shared" si="70"/>
        <v>0</v>
      </c>
      <c r="S213" s="177">
        <f t="shared" si="71"/>
        <v>0</v>
      </c>
      <c r="T213" s="272"/>
      <c r="U213" s="275">
        <v>1</v>
      </c>
      <c r="V213" s="175">
        <f t="shared" si="72"/>
        <v>0</v>
      </c>
      <c r="W213" s="301"/>
      <c r="X213" s="175">
        <f t="shared" si="66"/>
        <v>0</v>
      </c>
      <c r="Y213" s="175">
        <f t="shared" si="73"/>
        <v>0</v>
      </c>
      <c r="Z213" s="175">
        <f t="shared" si="67"/>
        <v>0</v>
      </c>
      <c r="AA213" s="274"/>
      <c r="AB213" s="271"/>
      <c r="AC213" s="272"/>
    </row>
    <row r="214" spans="1:29">
      <c r="A214" s="172">
        <v>13</v>
      </c>
      <c r="B214" s="172">
        <v>9</v>
      </c>
      <c r="C214" s="172" t="s">
        <v>155</v>
      </c>
      <c r="D214" s="276" t="s">
        <v>458</v>
      </c>
      <c r="E214" s="276" t="s">
        <v>503</v>
      </c>
      <c r="F214" s="276" t="s">
        <v>504</v>
      </c>
      <c r="G214" s="173">
        <v>2015</v>
      </c>
      <c r="H214" s="173" t="s">
        <v>1275</v>
      </c>
      <c r="I214" s="173">
        <v>2</v>
      </c>
      <c r="J214" s="173" t="s">
        <v>503</v>
      </c>
      <c r="K214" s="173" t="s">
        <v>504</v>
      </c>
      <c r="L214" s="173">
        <v>0</v>
      </c>
      <c r="M214" s="174">
        <v>1</v>
      </c>
      <c r="N214" s="270"/>
      <c r="O214" s="177">
        <f t="shared" si="65"/>
        <v>0</v>
      </c>
      <c r="P214" s="176"/>
      <c r="Q214" s="177">
        <f t="shared" si="69"/>
        <v>0</v>
      </c>
      <c r="R214" s="175">
        <f t="shared" si="70"/>
        <v>0</v>
      </c>
      <c r="S214" s="177">
        <f t="shared" si="71"/>
        <v>0</v>
      </c>
      <c r="T214" s="272"/>
      <c r="U214" s="275">
        <v>1</v>
      </c>
      <c r="V214" s="175">
        <f t="shared" si="72"/>
        <v>0</v>
      </c>
      <c r="W214" s="301"/>
      <c r="X214" s="175">
        <f t="shared" si="66"/>
        <v>0</v>
      </c>
      <c r="Y214" s="175">
        <f t="shared" si="73"/>
        <v>0</v>
      </c>
      <c r="Z214" s="175">
        <f t="shared" si="67"/>
        <v>0</v>
      </c>
      <c r="AA214" s="274"/>
      <c r="AB214" s="271"/>
      <c r="AC214" s="272"/>
    </row>
    <row r="215" spans="1:29">
      <c r="A215" s="172">
        <v>13</v>
      </c>
      <c r="B215" s="172">
        <v>10</v>
      </c>
      <c r="C215" s="172" t="s">
        <v>155</v>
      </c>
      <c r="D215" s="276" t="s">
        <v>458</v>
      </c>
      <c r="E215" s="276" t="s">
        <v>505</v>
      </c>
      <c r="F215" s="276" t="s">
        <v>506</v>
      </c>
      <c r="G215" s="173">
        <v>2015</v>
      </c>
      <c r="H215" s="173" t="s">
        <v>1275</v>
      </c>
      <c r="I215" s="173">
        <v>2</v>
      </c>
      <c r="J215" s="173" t="s">
        <v>1470</v>
      </c>
      <c r="K215" s="173" t="s">
        <v>506</v>
      </c>
      <c r="L215" s="173">
        <v>0</v>
      </c>
      <c r="M215" s="174">
        <v>1</v>
      </c>
      <c r="N215" s="270"/>
      <c r="O215" s="177">
        <f t="shared" si="65"/>
        <v>0</v>
      </c>
      <c r="P215" s="176"/>
      <c r="Q215" s="177">
        <f t="shared" si="69"/>
        <v>0</v>
      </c>
      <c r="R215" s="175">
        <f t="shared" si="70"/>
        <v>0</v>
      </c>
      <c r="S215" s="177">
        <f t="shared" si="71"/>
        <v>0</v>
      </c>
      <c r="T215" s="272"/>
      <c r="U215" s="275">
        <v>1</v>
      </c>
      <c r="V215" s="175">
        <f t="shared" si="72"/>
        <v>0</v>
      </c>
      <c r="W215" s="301"/>
      <c r="X215" s="175">
        <f t="shared" si="66"/>
        <v>0</v>
      </c>
      <c r="Y215" s="175">
        <f t="shared" si="73"/>
        <v>0</v>
      </c>
      <c r="Z215" s="175">
        <f t="shared" si="67"/>
        <v>0</v>
      </c>
      <c r="AA215" s="274"/>
      <c r="AB215" s="271"/>
      <c r="AC215" s="272"/>
    </row>
    <row r="216" spans="1:29">
      <c r="A216" s="172">
        <v>13</v>
      </c>
      <c r="B216" s="172">
        <v>11</v>
      </c>
      <c r="C216" s="172" t="s">
        <v>155</v>
      </c>
      <c r="D216" s="276" t="s">
        <v>492</v>
      </c>
      <c r="E216" s="276" t="s">
        <v>507</v>
      </c>
      <c r="F216" s="276">
        <v>12006</v>
      </c>
      <c r="G216" s="173">
        <v>2002</v>
      </c>
      <c r="H216" s="173" t="s">
        <v>1275</v>
      </c>
      <c r="I216" s="173">
        <v>2</v>
      </c>
      <c r="J216" s="173" t="s">
        <v>1471</v>
      </c>
      <c r="K216" s="173">
        <v>12006</v>
      </c>
      <c r="L216" s="173">
        <v>0</v>
      </c>
      <c r="M216" s="174">
        <v>1</v>
      </c>
      <c r="N216" s="270"/>
      <c r="O216" s="177">
        <f t="shared" si="65"/>
        <v>0</v>
      </c>
      <c r="P216" s="176"/>
      <c r="Q216" s="177">
        <f t="shared" si="69"/>
        <v>0</v>
      </c>
      <c r="R216" s="175">
        <f t="shared" si="70"/>
        <v>0</v>
      </c>
      <c r="S216" s="177">
        <f t="shared" si="71"/>
        <v>0</v>
      </c>
      <c r="T216" s="272"/>
      <c r="U216" s="275">
        <v>1</v>
      </c>
      <c r="V216" s="175">
        <f t="shared" si="72"/>
        <v>0</v>
      </c>
      <c r="W216" s="301"/>
      <c r="X216" s="175">
        <f t="shared" si="66"/>
        <v>0</v>
      </c>
      <c r="Y216" s="175">
        <f t="shared" si="73"/>
        <v>0</v>
      </c>
      <c r="Z216" s="175">
        <f t="shared" si="67"/>
        <v>0</v>
      </c>
      <c r="AA216" s="274"/>
      <c r="AB216" s="271"/>
      <c r="AC216" s="272"/>
    </row>
    <row r="217" spans="1:29">
      <c r="A217" s="172">
        <v>13</v>
      </c>
      <c r="B217" s="172">
        <v>12</v>
      </c>
      <c r="C217" s="172" t="s">
        <v>155</v>
      </c>
      <c r="D217" s="276" t="s">
        <v>508</v>
      </c>
      <c r="E217" s="276"/>
      <c r="F217" s="276">
        <v>42385</v>
      </c>
      <c r="G217" s="173"/>
      <c r="H217" s="173" t="s">
        <v>1275</v>
      </c>
      <c r="I217" s="173">
        <v>2</v>
      </c>
      <c r="J217" s="173">
        <v>0</v>
      </c>
      <c r="K217" s="173">
        <v>42385</v>
      </c>
      <c r="L217" s="173">
        <v>0</v>
      </c>
      <c r="M217" s="174">
        <v>1</v>
      </c>
      <c r="N217" s="270"/>
      <c r="O217" s="177">
        <f t="shared" si="65"/>
        <v>0</v>
      </c>
      <c r="P217" s="176"/>
      <c r="Q217" s="177">
        <f t="shared" si="69"/>
        <v>0</v>
      </c>
      <c r="R217" s="175">
        <f t="shared" si="70"/>
        <v>0</v>
      </c>
      <c r="S217" s="177">
        <f t="shared" si="71"/>
        <v>0</v>
      </c>
      <c r="T217" s="272"/>
      <c r="U217" s="275">
        <v>1</v>
      </c>
      <c r="V217" s="175">
        <f t="shared" si="72"/>
        <v>0</v>
      </c>
      <c r="W217" s="301"/>
      <c r="X217" s="175">
        <f t="shared" si="66"/>
        <v>0</v>
      </c>
      <c r="Y217" s="175">
        <f t="shared" si="73"/>
        <v>0</v>
      </c>
      <c r="Z217" s="175">
        <f t="shared" si="67"/>
        <v>0</v>
      </c>
      <c r="AA217" s="274"/>
      <c r="AB217" s="271"/>
      <c r="AC217" s="272"/>
    </row>
    <row r="218" spans="1:29">
      <c r="A218" s="172">
        <v>13</v>
      </c>
      <c r="B218" s="172">
        <v>13</v>
      </c>
      <c r="C218" s="172" t="s">
        <v>155</v>
      </c>
      <c r="D218" s="276" t="s">
        <v>509</v>
      </c>
      <c r="E218" s="276" t="s">
        <v>510</v>
      </c>
      <c r="F218" s="276" t="s">
        <v>511</v>
      </c>
      <c r="G218" s="173">
        <v>2012</v>
      </c>
      <c r="H218" s="173" t="s">
        <v>1275</v>
      </c>
      <c r="I218" s="173">
        <v>2</v>
      </c>
      <c r="J218" s="173">
        <v>0</v>
      </c>
      <c r="K218" s="173" t="s">
        <v>511</v>
      </c>
      <c r="L218" s="173">
        <v>0</v>
      </c>
      <c r="M218" s="174">
        <v>1</v>
      </c>
      <c r="N218" s="270"/>
      <c r="O218" s="177">
        <f t="shared" si="65"/>
        <v>0</v>
      </c>
      <c r="P218" s="176"/>
      <c r="Q218" s="177">
        <f t="shared" si="69"/>
        <v>0</v>
      </c>
      <c r="R218" s="175">
        <f t="shared" si="70"/>
        <v>0</v>
      </c>
      <c r="S218" s="177">
        <f t="shared" si="71"/>
        <v>0</v>
      </c>
      <c r="T218" s="272"/>
      <c r="U218" s="275">
        <v>1</v>
      </c>
      <c r="V218" s="175">
        <f t="shared" si="72"/>
        <v>0</v>
      </c>
      <c r="W218" s="301"/>
      <c r="X218" s="175">
        <f t="shared" si="66"/>
        <v>0</v>
      </c>
      <c r="Y218" s="175">
        <f t="shared" si="73"/>
        <v>0</v>
      </c>
      <c r="Z218" s="175">
        <f t="shared" si="67"/>
        <v>0</v>
      </c>
      <c r="AA218" s="274"/>
      <c r="AB218" s="271"/>
      <c r="AC218" s="272"/>
    </row>
    <row r="219" spans="1:29">
      <c r="A219" s="172">
        <v>13</v>
      </c>
      <c r="B219" s="172">
        <v>14</v>
      </c>
      <c r="C219" s="172" t="s">
        <v>155</v>
      </c>
      <c r="D219" s="276" t="s">
        <v>512</v>
      </c>
      <c r="E219" s="276" t="s">
        <v>513</v>
      </c>
      <c r="F219" s="276">
        <v>106386</v>
      </c>
      <c r="G219" s="173"/>
      <c r="H219" s="173" t="s">
        <v>1275</v>
      </c>
      <c r="I219" s="173">
        <v>2</v>
      </c>
      <c r="J219" s="173">
        <v>0</v>
      </c>
      <c r="K219" s="173">
        <v>106386</v>
      </c>
      <c r="L219" s="173">
        <v>0</v>
      </c>
      <c r="M219" s="174">
        <v>1</v>
      </c>
      <c r="N219" s="270"/>
      <c r="O219" s="177">
        <f t="shared" si="65"/>
        <v>0</v>
      </c>
      <c r="P219" s="176"/>
      <c r="Q219" s="177">
        <f t="shared" si="69"/>
        <v>0</v>
      </c>
      <c r="R219" s="175">
        <f t="shared" si="70"/>
        <v>0</v>
      </c>
      <c r="S219" s="177">
        <f t="shared" si="71"/>
        <v>0</v>
      </c>
      <c r="T219" s="272"/>
      <c r="U219" s="275">
        <v>1</v>
      </c>
      <c r="V219" s="175">
        <f t="shared" si="72"/>
        <v>0</v>
      </c>
      <c r="W219" s="301"/>
      <c r="X219" s="175">
        <f t="shared" si="66"/>
        <v>0</v>
      </c>
      <c r="Y219" s="175">
        <f t="shared" si="73"/>
        <v>0</v>
      </c>
      <c r="Z219" s="175">
        <f t="shared" si="67"/>
        <v>0</v>
      </c>
      <c r="AA219" s="274"/>
      <c r="AB219" s="271"/>
      <c r="AC219" s="272"/>
    </row>
    <row r="220" spans="1:29">
      <c r="A220" s="172">
        <v>13</v>
      </c>
      <c r="B220" s="172">
        <v>15</v>
      </c>
      <c r="C220" s="172" t="s">
        <v>155</v>
      </c>
      <c r="D220" s="276" t="s">
        <v>514</v>
      </c>
      <c r="E220" s="276" t="s">
        <v>515</v>
      </c>
      <c r="F220" s="276" t="s">
        <v>516</v>
      </c>
      <c r="G220" s="173"/>
      <c r="H220" s="173" t="s">
        <v>1275</v>
      </c>
      <c r="I220" s="173">
        <v>2</v>
      </c>
      <c r="J220" s="173">
        <v>0</v>
      </c>
      <c r="K220" s="173" t="s">
        <v>516</v>
      </c>
      <c r="L220" s="173">
        <v>0</v>
      </c>
      <c r="M220" s="174">
        <v>1</v>
      </c>
      <c r="N220" s="270"/>
      <c r="O220" s="177">
        <f t="shared" si="65"/>
        <v>0</v>
      </c>
      <c r="P220" s="176"/>
      <c r="Q220" s="177">
        <f t="shared" si="69"/>
        <v>0</v>
      </c>
      <c r="R220" s="175">
        <f t="shared" si="70"/>
        <v>0</v>
      </c>
      <c r="S220" s="177">
        <f t="shared" si="71"/>
        <v>0</v>
      </c>
      <c r="T220" s="272"/>
      <c r="U220" s="275">
        <v>1</v>
      </c>
      <c r="V220" s="175">
        <f t="shared" si="72"/>
        <v>0</v>
      </c>
      <c r="W220" s="301"/>
      <c r="X220" s="175">
        <f t="shared" si="66"/>
        <v>0</v>
      </c>
      <c r="Y220" s="175">
        <f t="shared" si="73"/>
        <v>0</v>
      </c>
      <c r="Z220" s="175">
        <f t="shared" si="67"/>
        <v>0</v>
      </c>
      <c r="AA220" s="274"/>
      <c r="AB220" s="271"/>
      <c r="AC220" s="272"/>
    </row>
    <row r="221" spans="1:29">
      <c r="A221" s="172">
        <v>13</v>
      </c>
      <c r="B221" s="172">
        <v>16</v>
      </c>
      <c r="C221" s="172" t="s">
        <v>155</v>
      </c>
      <c r="D221" s="276" t="s">
        <v>514</v>
      </c>
      <c r="E221" s="276" t="s">
        <v>517</v>
      </c>
      <c r="F221" s="276" t="s">
        <v>518</v>
      </c>
      <c r="G221" s="173"/>
      <c r="H221" s="173" t="s">
        <v>1275</v>
      </c>
      <c r="I221" s="173">
        <v>2</v>
      </c>
      <c r="J221" s="173">
        <v>0</v>
      </c>
      <c r="K221" s="173" t="s">
        <v>518</v>
      </c>
      <c r="L221" s="173">
        <v>0</v>
      </c>
      <c r="M221" s="174">
        <v>1</v>
      </c>
      <c r="N221" s="270"/>
      <c r="O221" s="177">
        <f t="shared" si="65"/>
        <v>0</v>
      </c>
      <c r="P221" s="176"/>
      <c r="Q221" s="177">
        <f t="shared" si="69"/>
        <v>0</v>
      </c>
      <c r="R221" s="175">
        <f t="shared" si="70"/>
        <v>0</v>
      </c>
      <c r="S221" s="177">
        <f t="shared" si="71"/>
        <v>0</v>
      </c>
      <c r="T221" s="272"/>
      <c r="U221" s="275">
        <v>1</v>
      </c>
      <c r="V221" s="175">
        <f t="shared" si="72"/>
        <v>0</v>
      </c>
      <c r="W221" s="301"/>
      <c r="X221" s="175">
        <f t="shared" si="66"/>
        <v>0</v>
      </c>
      <c r="Y221" s="175">
        <f t="shared" si="73"/>
        <v>0</v>
      </c>
      <c r="Z221" s="175">
        <f t="shared" si="67"/>
        <v>0</v>
      </c>
      <c r="AA221" s="274"/>
      <c r="AB221" s="271"/>
      <c r="AC221" s="272"/>
    </row>
    <row r="222" spans="1:29">
      <c r="A222" s="172">
        <v>13</v>
      </c>
      <c r="B222" s="172">
        <v>17</v>
      </c>
      <c r="C222" s="172" t="s">
        <v>155</v>
      </c>
      <c r="D222" s="276" t="s">
        <v>514</v>
      </c>
      <c r="E222" s="276" t="s">
        <v>517</v>
      </c>
      <c r="F222" s="276" t="s">
        <v>519</v>
      </c>
      <c r="G222" s="173"/>
      <c r="H222" s="173" t="s">
        <v>1275</v>
      </c>
      <c r="I222" s="173">
        <v>2</v>
      </c>
      <c r="J222" s="173">
        <v>0</v>
      </c>
      <c r="K222" s="173" t="s">
        <v>519</v>
      </c>
      <c r="L222" s="173">
        <v>0</v>
      </c>
      <c r="M222" s="174">
        <v>1</v>
      </c>
      <c r="N222" s="270"/>
      <c r="O222" s="177">
        <f t="shared" si="65"/>
        <v>0</v>
      </c>
      <c r="P222" s="176"/>
      <c r="Q222" s="177">
        <f t="shared" si="69"/>
        <v>0</v>
      </c>
      <c r="R222" s="175">
        <f t="shared" si="70"/>
        <v>0</v>
      </c>
      <c r="S222" s="177">
        <f t="shared" si="71"/>
        <v>0</v>
      </c>
      <c r="T222" s="272"/>
      <c r="U222" s="275">
        <v>1</v>
      </c>
      <c r="V222" s="175">
        <f t="shared" si="72"/>
        <v>0</v>
      </c>
      <c r="W222" s="301"/>
      <c r="X222" s="175">
        <f t="shared" si="66"/>
        <v>0</v>
      </c>
      <c r="Y222" s="175">
        <f t="shared" si="73"/>
        <v>0</v>
      </c>
      <c r="Z222" s="175">
        <f t="shared" si="67"/>
        <v>0</v>
      </c>
      <c r="AA222" s="274"/>
      <c r="AB222" s="271"/>
      <c r="AC222" s="272"/>
    </row>
    <row r="223" spans="1:29" ht="22.5">
      <c r="A223" s="172">
        <v>13</v>
      </c>
      <c r="B223" s="172">
        <v>18</v>
      </c>
      <c r="C223" s="172" t="s">
        <v>155</v>
      </c>
      <c r="D223" s="276" t="s">
        <v>520</v>
      </c>
      <c r="E223" s="276" t="s">
        <v>517</v>
      </c>
      <c r="F223" s="276">
        <v>663</v>
      </c>
      <c r="G223" s="173"/>
      <c r="H223" s="173" t="s">
        <v>1275</v>
      </c>
      <c r="I223" s="173">
        <v>2</v>
      </c>
      <c r="J223" s="173">
        <v>0</v>
      </c>
      <c r="K223" s="173">
        <v>663</v>
      </c>
      <c r="L223" s="173">
        <v>0</v>
      </c>
      <c r="M223" s="174">
        <v>1</v>
      </c>
      <c r="N223" s="270"/>
      <c r="O223" s="177">
        <f t="shared" si="65"/>
        <v>0</v>
      </c>
      <c r="P223" s="176"/>
      <c r="Q223" s="177">
        <f t="shared" si="69"/>
        <v>0</v>
      </c>
      <c r="R223" s="175">
        <f t="shared" si="70"/>
        <v>0</v>
      </c>
      <c r="S223" s="177">
        <f t="shared" si="71"/>
        <v>0</v>
      </c>
      <c r="T223" s="272"/>
      <c r="U223" s="275">
        <v>1</v>
      </c>
      <c r="V223" s="175">
        <f t="shared" si="72"/>
        <v>0</v>
      </c>
      <c r="W223" s="301"/>
      <c r="X223" s="175">
        <f t="shared" si="66"/>
        <v>0</v>
      </c>
      <c r="Y223" s="175">
        <f t="shared" si="73"/>
        <v>0</v>
      </c>
      <c r="Z223" s="175">
        <f t="shared" si="67"/>
        <v>0</v>
      </c>
      <c r="AA223" s="274"/>
      <c r="AB223" s="271"/>
      <c r="AC223" s="272"/>
    </row>
    <row r="224" spans="1:29">
      <c r="A224" s="172">
        <v>13</v>
      </c>
      <c r="B224" s="172">
        <v>19</v>
      </c>
      <c r="C224" s="172" t="s">
        <v>155</v>
      </c>
      <c r="D224" s="276" t="s">
        <v>521</v>
      </c>
      <c r="E224" s="276" t="s">
        <v>522</v>
      </c>
      <c r="F224" s="276">
        <v>3354</v>
      </c>
      <c r="G224" s="173"/>
      <c r="H224" s="173" t="s">
        <v>1275</v>
      </c>
      <c r="I224" s="173">
        <v>2</v>
      </c>
      <c r="J224" s="173">
        <v>0</v>
      </c>
      <c r="K224" s="173">
        <v>3354</v>
      </c>
      <c r="L224" s="173">
        <v>0</v>
      </c>
      <c r="M224" s="174">
        <v>1</v>
      </c>
      <c r="N224" s="270"/>
      <c r="O224" s="177">
        <f t="shared" si="65"/>
        <v>0</v>
      </c>
      <c r="P224" s="176"/>
      <c r="Q224" s="177">
        <f t="shared" si="69"/>
        <v>0</v>
      </c>
      <c r="R224" s="175">
        <f t="shared" si="70"/>
        <v>0</v>
      </c>
      <c r="S224" s="177">
        <f t="shared" si="71"/>
        <v>0</v>
      </c>
      <c r="T224" s="272"/>
      <c r="U224" s="275">
        <v>1</v>
      </c>
      <c r="V224" s="175">
        <f t="shared" si="72"/>
        <v>0</v>
      </c>
      <c r="W224" s="301"/>
      <c r="X224" s="175">
        <f t="shared" si="66"/>
        <v>0</v>
      </c>
      <c r="Y224" s="175">
        <f t="shared" si="73"/>
        <v>0</v>
      </c>
      <c r="Z224" s="175">
        <f t="shared" si="67"/>
        <v>0</v>
      </c>
      <c r="AA224" s="274"/>
      <c r="AB224" s="271"/>
      <c r="AC224" s="272"/>
    </row>
    <row r="225" spans="1:29">
      <c r="A225" s="172">
        <v>13</v>
      </c>
      <c r="B225" s="172">
        <v>20</v>
      </c>
      <c r="C225" s="172" t="s">
        <v>155</v>
      </c>
      <c r="D225" s="276" t="s">
        <v>521</v>
      </c>
      <c r="E225" s="276" t="s">
        <v>523</v>
      </c>
      <c r="F225" s="276">
        <v>60984</v>
      </c>
      <c r="G225" s="173"/>
      <c r="H225" s="173" t="s">
        <v>1275</v>
      </c>
      <c r="I225" s="173">
        <v>2</v>
      </c>
      <c r="J225" s="173">
        <v>0</v>
      </c>
      <c r="K225" s="173">
        <v>60984</v>
      </c>
      <c r="L225" s="173">
        <v>0</v>
      </c>
      <c r="M225" s="174">
        <v>1</v>
      </c>
      <c r="N225" s="270"/>
      <c r="O225" s="177">
        <f t="shared" si="65"/>
        <v>0</v>
      </c>
      <c r="P225" s="176"/>
      <c r="Q225" s="177">
        <f t="shared" si="69"/>
        <v>0</v>
      </c>
      <c r="R225" s="175">
        <f t="shared" si="70"/>
        <v>0</v>
      </c>
      <c r="S225" s="177">
        <f t="shared" si="71"/>
        <v>0</v>
      </c>
      <c r="T225" s="272"/>
      <c r="U225" s="275">
        <v>1</v>
      </c>
      <c r="V225" s="175">
        <f t="shared" si="72"/>
        <v>0</v>
      </c>
      <c r="W225" s="301"/>
      <c r="X225" s="175">
        <f t="shared" si="66"/>
        <v>0</v>
      </c>
      <c r="Y225" s="175">
        <f t="shared" si="73"/>
        <v>0</v>
      </c>
      <c r="Z225" s="175">
        <f t="shared" si="67"/>
        <v>0</v>
      </c>
      <c r="AA225" s="274"/>
      <c r="AB225" s="271"/>
      <c r="AC225" s="272"/>
    </row>
    <row r="226" spans="1:29">
      <c r="A226" s="172">
        <v>13</v>
      </c>
      <c r="B226" s="172">
        <v>21</v>
      </c>
      <c r="C226" s="172" t="s">
        <v>155</v>
      </c>
      <c r="D226" s="276" t="s">
        <v>521</v>
      </c>
      <c r="E226" s="276" t="s">
        <v>524</v>
      </c>
      <c r="F226" s="276">
        <v>1212452</v>
      </c>
      <c r="G226" s="173"/>
      <c r="H226" s="173" t="s">
        <v>1275</v>
      </c>
      <c r="I226" s="173">
        <v>2</v>
      </c>
      <c r="J226" s="173">
        <v>0</v>
      </c>
      <c r="K226" s="173">
        <v>1212452</v>
      </c>
      <c r="L226" s="173">
        <v>0</v>
      </c>
      <c r="M226" s="174">
        <v>1</v>
      </c>
      <c r="N226" s="270"/>
      <c r="O226" s="177">
        <f t="shared" si="65"/>
        <v>0</v>
      </c>
      <c r="P226" s="176"/>
      <c r="Q226" s="177">
        <f t="shared" si="69"/>
        <v>0</v>
      </c>
      <c r="R226" s="175">
        <f t="shared" si="70"/>
        <v>0</v>
      </c>
      <c r="S226" s="177">
        <f t="shared" si="71"/>
        <v>0</v>
      </c>
      <c r="T226" s="272"/>
      <c r="U226" s="275">
        <v>1</v>
      </c>
      <c r="V226" s="175">
        <f t="shared" si="72"/>
        <v>0</v>
      </c>
      <c r="W226" s="301"/>
      <c r="X226" s="175">
        <f t="shared" si="66"/>
        <v>0</v>
      </c>
      <c r="Y226" s="175">
        <f t="shared" si="73"/>
        <v>0</v>
      </c>
      <c r="Z226" s="175">
        <f t="shared" si="67"/>
        <v>0</v>
      </c>
      <c r="AA226" s="274"/>
      <c r="AB226" s="271"/>
      <c r="AC226" s="272"/>
    </row>
    <row r="227" spans="1:29">
      <c r="A227" s="172">
        <v>13</v>
      </c>
      <c r="B227" s="172">
        <v>22</v>
      </c>
      <c r="C227" s="172" t="s">
        <v>155</v>
      </c>
      <c r="D227" s="276" t="s">
        <v>458</v>
      </c>
      <c r="E227" s="276" t="s">
        <v>525</v>
      </c>
      <c r="F227" s="276" t="s">
        <v>526</v>
      </c>
      <c r="G227" s="173">
        <v>2013</v>
      </c>
      <c r="H227" s="173" t="s">
        <v>1275</v>
      </c>
      <c r="I227" s="173">
        <v>2</v>
      </c>
      <c r="J227" s="173" t="s">
        <v>1470</v>
      </c>
      <c r="K227" s="173" t="s">
        <v>526</v>
      </c>
      <c r="L227" s="173">
        <v>0</v>
      </c>
      <c r="M227" s="174">
        <v>1</v>
      </c>
      <c r="N227" s="270"/>
      <c r="O227" s="177">
        <f t="shared" si="65"/>
        <v>0</v>
      </c>
      <c r="P227" s="176"/>
      <c r="Q227" s="177">
        <f t="shared" si="69"/>
        <v>0</v>
      </c>
      <c r="R227" s="175">
        <f t="shared" si="70"/>
        <v>0</v>
      </c>
      <c r="S227" s="177">
        <f t="shared" si="71"/>
        <v>0</v>
      </c>
      <c r="T227" s="272"/>
      <c r="U227" s="275">
        <v>1</v>
      </c>
      <c r="V227" s="175">
        <f t="shared" si="72"/>
        <v>0</v>
      </c>
      <c r="W227" s="301"/>
      <c r="X227" s="175">
        <f t="shared" si="66"/>
        <v>0</v>
      </c>
      <c r="Y227" s="175">
        <f t="shared" si="73"/>
        <v>0</v>
      </c>
      <c r="Z227" s="175">
        <f t="shared" si="67"/>
        <v>0</v>
      </c>
      <c r="AA227" s="274"/>
      <c r="AB227" s="271"/>
      <c r="AC227" s="272"/>
    </row>
    <row r="228" spans="1:29" ht="22.5">
      <c r="A228" s="172">
        <v>13</v>
      </c>
      <c r="B228" s="172">
        <v>23</v>
      </c>
      <c r="C228" s="172" t="s">
        <v>155</v>
      </c>
      <c r="D228" s="276" t="s">
        <v>458</v>
      </c>
      <c r="E228" s="276" t="s">
        <v>527</v>
      </c>
      <c r="F228" s="276" t="s">
        <v>528</v>
      </c>
      <c r="G228" s="173" t="s">
        <v>519</v>
      </c>
      <c r="H228" s="173" t="s">
        <v>1275</v>
      </c>
      <c r="I228" s="173">
        <v>2</v>
      </c>
      <c r="J228" s="173" t="s">
        <v>1472</v>
      </c>
      <c r="K228" s="173" t="s">
        <v>528</v>
      </c>
      <c r="L228" s="173">
        <v>0</v>
      </c>
      <c r="M228" s="174">
        <v>1</v>
      </c>
      <c r="N228" s="270"/>
      <c r="O228" s="177">
        <f t="shared" si="65"/>
        <v>0</v>
      </c>
      <c r="P228" s="176"/>
      <c r="Q228" s="177">
        <f t="shared" si="69"/>
        <v>0</v>
      </c>
      <c r="R228" s="175">
        <f t="shared" si="70"/>
        <v>0</v>
      </c>
      <c r="S228" s="177">
        <f t="shared" si="71"/>
        <v>0</v>
      </c>
      <c r="T228" s="272"/>
      <c r="U228" s="275">
        <v>1</v>
      </c>
      <c r="V228" s="175">
        <f t="shared" si="72"/>
        <v>0</v>
      </c>
      <c r="W228" s="301"/>
      <c r="X228" s="175">
        <f t="shared" si="66"/>
        <v>0</v>
      </c>
      <c r="Y228" s="175">
        <f t="shared" si="73"/>
        <v>0</v>
      </c>
      <c r="Z228" s="175">
        <f t="shared" si="67"/>
        <v>0</v>
      </c>
      <c r="AA228" s="274"/>
      <c r="AB228" s="271"/>
      <c r="AC228" s="272"/>
    </row>
    <row r="229" spans="1:29" ht="22.5">
      <c r="A229" s="172">
        <v>13</v>
      </c>
      <c r="B229" s="172">
        <v>24</v>
      </c>
      <c r="C229" s="172" t="s">
        <v>155</v>
      </c>
      <c r="D229" s="276" t="s">
        <v>529</v>
      </c>
      <c r="E229" s="276" t="s">
        <v>530</v>
      </c>
      <c r="F229" s="276">
        <v>1204</v>
      </c>
      <c r="G229" s="173"/>
      <c r="H229" s="173" t="s">
        <v>1275</v>
      </c>
      <c r="I229" s="173">
        <v>2</v>
      </c>
      <c r="J229" s="173">
        <v>0</v>
      </c>
      <c r="K229" s="173">
        <v>1204</v>
      </c>
      <c r="L229" s="173">
        <v>0</v>
      </c>
      <c r="M229" s="174">
        <v>1</v>
      </c>
      <c r="N229" s="270"/>
      <c r="O229" s="177">
        <f t="shared" si="65"/>
        <v>0</v>
      </c>
      <c r="P229" s="176"/>
      <c r="Q229" s="177">
        <f t="shared" si="69"/>
        <v>0</v>
      </c>
      <c r="R229" s="175">
        <f t="shared" si="70"/>
        <v>0</v>
      </c>
      <c r="S229" s="177">
        <f t="shared" si="71"/>
        <v>0</v>
      </c>
      <c r="T229" s="272"/>
      <c r="U229" s="275">
        <v>1</v>
      </c>
      <c r="V229" s="175">
        <f t="shared" si="72"/>
        <v>0</v>
      </c>
      <c r="W229" s="301"/>
      <c r="X229" s="175">
        <f t="shared" si="66"/>
        <v>0</v>
      </c>
      <c r="Y229" s="175">
        <f t="shared" si="73"/>
        <v>0</v>
      </c>
      <c r="Z229" s="175">
        <f t="shared" si="67"/>
        <v>0</v>
      </c>
      <c r="AA229" s="274"/>
      <c r="AB229" s="271"/>
      <c r="AC229" s="272"/>
    </row>
    <row r="230" spans="1:29" ht="22.5">
      <c r="A230" s="172">
        <v>13</v>
      </c>
      <c r="B230" s="172">
        <v>25</v>
      </c>
      <c r="C230" s="172" t="s">
        <v>155</v>
      </c>
      <c r="D230" s="276" t="s">
        <v>529</v>
      </c>
      <c r="E230" s="276" t="s">
        <v>531</v>
      </c>
      <c r="F230" s="276"/>
      <c r="G230" s="173"/>
      <c r="H230" s="173" t="s">
        <v>1275</v>
      </c>
      <c r="I230" s="173">
        <v>2</v>
      </c>
      <c r="J230" s="173">
        <v>0</v>
      </c>
      <c r="K230" s="173">
        <v>0</v>
      </c>
      <c r="L230" s="173">
        <v>0</v>
      </c>
      <c r="M230" s="174">
        <v>1</v>
      </c>
      <c r="N230" s="270"/>
      <c r="O230" s="177">
        <f t="shared" si="65"/>
        <v>0</v>
      </c>
      <c r="P230" s="176"/>
      <c r="Q230" s="177">
        <f t="shared" si="69"/>
        <v>0</v>
      </c>
      <c r="R230" s="175">
        <f t="shared" si="70"/>
        <v>0</v>
      </c>
      <c r="S230" s="177">
        <f t="shared" si="71"/>
        <v>0</v>
      </c>
      <c r="T230" s="272"/>
      <c r="U230" s="275">
        <v>1</v>
      </c>
      <c r="V230" s="175">
        <f t="shared" si="72"/>
        <v>0</v>
      </c>
      <c r="W230" s="301"/>
      <c r="X230" s="175">
        <f t="shared" si="66"/>
        <v>0</v>
      </c>
      <c r="Y230" s="175">
        <f t="shared" si="73"/>
        <v>0</v>
      </c>
      <c r="Z230" s="175">
        <f t="shared" si="67"/>
        <v>0</v>
      </c>
      <c r="AA230" s="274"/>
      <c r="AB230" s="271"/>
      <c r="AC230" s="272"/>
    </row>
    <row r="231" spans="1:29" s="288" customFormat="1">
      <c r="A231" s="277">
        <v>13</v>
      </c>
      <c r="B231" s="277">
        <v>0</v>
      </c>
      <c r="C231" s="277">
        <v>0</v>
      </c>
      <c r="D231" s="278">
        <v>0</v>
      </c>
      <c r="E231" s="278">
        <v>0</v>
      </c>
      <c r="F231" s="278">
        <v>0</v>
      </c>
      <c r="G231" s="279">
        <v>0</v>
      </c>
      <c r="H231" s="279">
        <v>0</v>
      </c>
      <c r="I231" s="279">
        <v>0</v>
      </c>
      <c r="J231" s="279">
        <v>0</v>
      </c>
      <c r="K231" s="279">
        <v>0</v>
      </c>
      <c r="L231" s="279">
        <v>0</v>
      </c>
      <c r="M231" s="280">
        <v>0</v>
      </c>
      <c r="N231" s="281"/>
      <c r="O231" s="282">
        <f>SUM(O206:O230)</f>
        <v>0</v>
      </c>
      <c r="P231" s="302"/>
      <c r="Q231" s="282">
        <f t="shared" ref="Q231:Z231" si="74">SUM(Q206:Q230)</f>
        <v>0</v>
      </c>
      <c r="R231" s="282"/>
      <c r="S231" s="282">
        <f t="shared" si="74"/>
        <v>0</v>
      </c>
      <c r="T231" s="309"/>
      <c r="U231" s="282">
        <f t="shared" si="74"/>
        <v>25</v>
      </c>
      <c r="V231" s="282">
        <f t="shared" si="74"/>
        <v>0</v>
      </c>
      <c r="W231" s="301"/>
      <c r="X231" s="282">
        <f t="shared" si="74"/>
        <v>0</v>
      </c>
      <c r="Y231" s="282"/>
      <c r="Z231" s="282">
        <f t="shared" si="74"/>
        <v>0</v>
      </c>
      <c r="AA231" s="286"/>
      <c r="AB231" s="287"/>
      <c r="AC231" s="284"/>
    </row>
    <row r="232" spans="1:29" ht="33.75">
      <c r="A232" s="172">
        <v>14</v>
      </c>
      <c r="B232" s="172">
        <v>1</v>
      </c>
      <c r="C232" s="172" t="s">
        <v>116</v>
      </c>
      <c r="D232" s="276" t="s">
        <v>532</v>
      </c>
      <c r="E232" s="276" t="s">
        <v>533</v>
      </c>
      <c r="F232" s="276" t="s">
        <v>534</v>
      </c>
      <c r="G232" s="173" t="s">
        <v>535</v>
      </c>
      <c r="H232" s="173" t="s">
        <v>1275</v>
      </c>
      <c r="I232" s="173">
        <v>2</v>
      </c>
      <c r="J232" s="173" t="s">
        <v>1328</v>
      </c>
      <c r="K232" s="173">
        <v>0</v>
      </c>
      <c r="L232" s="173" t="s">
        <v>1473</v>
      </c>
      <c r="M232" s="174">
        <v>3</v>
      </c>
      <c r="N232" s="270"/>
      <c r="O232" s="177">
        <f t="shared" si="65"/>
        <v>0</v>
      </c>
      <c r="P232" s="176"/>
      <c r="Q232" s="177">
        <f t="shared" ref="Q232:Q237" si="75">O232*P232</f>
        <v>0</v>
      </c>
      <c r="R232" s="175">
        <f t="shared" ref="R232:R237" si="76">S232/(M232*I232)</f>
        <v>0</v>
      </c>
      <c r="S232" s="177">
        <f t="shared" ref="S232:S237" si="77">O232+Q232</f>
        <v>0</v>
      </c>
      <c r="T232" s="272"/>
      <c r="U232" s="275">
        <v>1</v>
      </c>
      <c r="V232" s="175">
        <f t="shared" ref="V232:V237" si="78">T232*U232*M232</f>
        <v>0</v>
      </c>
      <c r="W232" s="301"/>
      <c r="X232" s="175">
        <f t="shared" si="66"/>
        <v>0</v>
      </c>
      <c r="Y232" s="175">
        <f t="shared" ref="Y232:Y237" si="79">Z232/(M232*U232)</f>
        <v>0</v>
      </c>
      <c r="Z232" s="175">
        <f t="shared" si="67"/>
        <v>0</v>
      </c>
      <c r="AA232" s="274"/>
      <c r="AB232" s="271"/>
      <c r="AC232" s="272"/>
    </row>
    <row r="233" spans="1:29">
      <c r="A233" s="172">
        <v>14</v>
      </c>
      <c r="B233" s="172">
        <v>2</v>
      </c>
      <c r="C233" s="172" t="s">
        <v>1766</v>
      </c>
      <c r="D233" s="276" t="s">
        <v>1766</v>
      </c>
      <c r="E233" s="276" t="s">
        <v>1766</v>
      </c>
      <c r="F233" s="276"/>
      <c r="G233" s="173"/>
      <c r="H233" s="173">
        <v>0</v>
      </c>
      <c r="I233" s="173">
        <v>0</v>
      </c>
      <c r="J233" s="173">
        <v>0</v>
      </c>
      <c r="K233" s="173">
        <v>0</v>
      </c>
      <c r="L233" s="173">
        <v>0</v>
      </c>
      <c r="M233" s="174">
        <v>0</v>
      </c>
      <c r="N233" s="270"/>
      <c r="O233" s="177">
        <f t="shared" si="65"/>
        <v>0</v>
      </c>
      <c r="P233" s="176"/>
      <c r="Q233" s="177">
        <f t="shared" si="75"/>
        <v>0</v>
      </c>
      <c r="R233" s="175" t="e">
        <f t="shared" si="76"/>
        <v>#DIV/0!</v>
      </c>
      <c r="S233" s="177">
        <f t="shared" si="77"/>
        <v>0</v>
      </c>
      <c r="T233" s="272"/>
      <c r="U233" s="275">
        <v>1</v>
      </c>
      <c r="V233" s="175">
        <f t="shared" si="78"/>
        <v>0</v>
      </c>
      <c r="W233" s="301"/>
      <c r="X233" s="175">
        <f t="shared" si="66"/>
        <v>0</v>
      </c>
      <c r="Y233" s="175" t="e">
        <f t="shared" si="79"/>
        <v>#DIV/0!</v>
      </c>
      <c r="Z233" s="175">
        <f t="shared" si="67"/>
        <v>0</v>
      </c>
      <c r="AA233" s="274"/>
      <c r="AB233" s="271"/>
      <c r="AC233" s="272"/>
    </row>
    <row r="234" spans="1:29" ht="22.5">
      <c r="A234" s="172">
        <v>14</v>
      </c>
      <c r="B234" s="172">
        <v>3</v>
      </c>
      <c r="C234" s="172" t="s">
        <v>116</v>
      </c>
      <c r="D234" s="276" t="s">
        <v>538</v>
      </c>
      <c r="E234" s="276" t="s">
        <v>539</v>
      </c>
      <c r="F234" s="276" t="s">
        <v>540</v>
      </c>
      <c r="G234" s="173">
        <v>1994</v>
      </c>
      <c r="H234" s="173" t="s">
        <v>1275</v>
      </c>
      <c r="I234" s="173">
        <v>2</v>
      </c>
      <c r="J234" s="173" t="s">
        <v>1316</v>
      </c>
      <c r="K234" s="173">
        <v>0</v>
      </c>
      <c r="L234" s="173" t="s">
        <v>1476</v>
      </c>
      <c r="M234" s="174">
        <v>1</v>
      </c>
      <c r="N234" s="270"/>
      <c r="O234" s="177">
        <f t="shared" si="65"/>
        <v>0</v>
      </c>
      <c r="P234" s="176"/>
      <c r="Q234" s="177">
        <f t="shared" si="75"/>
        <v>0</v>
      </c>
      <c r="R234" s="175">
        <f t="shared" si="76"/>
        <v>0</v>
      </c>
      <c r="S234" s="177">
        <f t="shared" si="77"/>
        <v>0</v>
      </c>
      <c r="T234" s="272"/>
      <c r="U234" s="275">
        <v>1</v>
      </c>
      <c r="V234" s="175">
        <f t="shared" si="78"/>
        <v>0</v>
      </c>
      <c r="W234" s="301"/>
      <c r="X234" s="175">
        <f t="shared" si="66"/>
        <v>0</v>
      </c>
      <c r="Y234" s="175">
        <f t="shared" si="79"/>
        <v>0</v>
      </c>
      <c r="Z234" s="175">
        <f t="shared" si="67"/>
        <v>0</v>
      </c>
      <c r="AA234" s="274"/>
      <c r="AB234" s="271"/>
      <c r="AC234" s="272"/>
    </row>
    <row r="235" spans="1:29" ht="22.5">
      <c r="A235" s="172">
        <v>14</v>
      </c>
      <c r="B235" s="172">
        <v>4</v>
      </c>
      <c r="C235" s="172" t="s">
        <v>116</v>
      </c>
      <c r="D235" s="276" t="s">
        <v>541</v>
      </c>
      <c r="E235" s="276" t="s">
        <v>542</v>
      </c>
      <c r="F235" s="276" t="s">
        <v>543</v>
      </c>
      <c r="G235" s="173">
        <v>2009</v>
      </c>
      <c r="H235" s="173" t="s">
        <v>1275</v>
      </c>
      <c r="I235" s="173">
        <v>2</v>
      </c>
      <c r="J235" s="173" t="s">
        <v>1477</v>
      </c>
      <c r="K235" s="173">
        <v>0</v>
      </c>
      <c r="L235" s="173" t="s">
        <v>1478</v>
      </c>
      <c r="M235" s="174">
        <v>1</v>
      </c>
      <c r="N235" s="270"/>
      <c r="O235" s="177">
        <f t="shared" si="65"/>
        <v>0</v>
      </c>
      <c r="P235" s="176"/>
      <c r="Q235" s="177">
        <f t="shared" si="75"/>
        <v>0</v>
      </c>
      <c r="R235" s="175">
        <f t="shared" si="76"/>
        <v>0</v>
      </c>
      <c r="S235" s="177">
        <f t="shared" si="77"/>
        <v>0</v>
      </c>
      <c r="T235" s="272"/>
      <c r="U235" s="275">
        <v>1</v>
      </c>
      <c r="V235" s="175">
        <f t="shared" si="78"/>
        <v>0</v>
      </c>
      <c r="W235" s="301"/>
      <c r="X235" s="175">
        <f t="shared" si="66"/>
        <v>0</v>
      </c>
      <c r="Y235" s="175">
        <f t="shared" si="79"/>
        <v>0</v>
      </c>
      <c r="Z235" s="175">
        <f t="shared" si="67"/>
        <v>0</v>
      </c>
      <c r="AA235" s="274"/>
      <c r="AB235" s="271"/>
      <c r="AC235" s="272"/>
    </row>
    <row r="236" spans="1:29">
      <c r="A236" s="172">
        <v>14</v>
      </c>
      <c r="B236" s="172">
        <v>5</v>
      </c>
      <c r="C236" s="172" t="s">
        <v>1766</v>
      </c>
      <c r="D236" s="276" t="s">
        <v>1766</v>
      </c>
      <c r="E236" s="276" t="s">
        <v>1766</v>
      </c>
      <c r="F236" s="276"/>
      <c r="G236" s="173"/>
      <c r="H236" s="173">
        <v>0</v>
      </c>
      <c r="I236" s="173">
        <v>0</v>
      </c>
      <c r="J236" s="173">
        <v>0</v>
      </c>
      <c r="K236" s="173">
        <v>0</v>
      </c>
      <c r="L236" s="173">
        <v>0</v>
      </c>
      <c r="M236" s="174">
        <v>0</v>
      </c>
      <c r="N236" s="270"/>
      <c r="O236" s="177">
        <f t="shared" si="65"/>
        <v>0</v>
      </c>
      <c r="P236" s="176"/>
      <c r="Q236" s="177">
        <f t="shared" si="75"/>
        <v>0</v>
      </c>
      <c r="R236" s="175" t="e">
        <f t="shared" si="76"/>
        <v>#DIV/0!</v>
      </c>
      <c r="S236" s="177">
        <f t="shared" si="77"/>
        <v>0</v>
      </c>
      <c r="T236" s="272"/>
      <c r="U236" s="275">
        <v>1</v>
      </c>
      <c r="V236" s="175">
        <f t="shared" si="78"/>
        <v>0</v>
      </c>
      <c r="W236" s="301"/>
      <c r="X236" s="175">
        <f t="shared" si="66"/>
        <v>0</v>
      </c>
      <c r="Y236" s="175" t="e">
        <f t="shared" si="79"/>
        <v>#DIV/0!</v>
      </c>
      <c r="Z236" s="175">
        <f t="shared" si="67"/>
        <v>0</v>
      </c>
      <c r="AA236" s="274"/>
      <c r="AB236" s="271"/>
      <c r="AC236" s="272"/>
    </row>
    <row r="237" spans="1:29">
      <c r="A237" s="172">
        <v>14</v>
      </c>
      <c r="B237" s="172">
        <v>6</v>
      </c>
      <c r="C237" s="172" t="s">
        <v>1766</v>
      </c>
      <c r="D237" s="276" t="s">
        <v>1767</v>
      </c>
      <c r="E237" s="276" t="s">
        <v>1767</v>
      </c>
      <c r="F237" s="276"/>
      <c r="G237" s="173"/>
      <c r="H237" s="173">
        <v>0</v>
      </c>
      <c r="I237" s="173">
        <v>0</v>
      </c>
      <c r="J237" s="173">
        <v>0</v>
      </c>
      <c r="K237" s="173">
        <v>0</v>
      </c>
      <c r="L237" s="173">
        <v>0</v>
      </c>
      <c r="M237" s="174">
        <v>0</v>
      </c>
      <c r="N237" s="270"/>
      <c r="O237" s="177">
        <f t="shared" si="65"/>
        <v>0</v>
      </c>
      <c r="P237" s="176"/>
      <c r="Q237" s="177">
        <f t="shared" si="75"/>
        <v>0</v>
      </c>
      <c r="R237" s="175" t="e">
        <f t="shared" si="76"/>
        <v>#DIV/0!</v>
      </c>
      <c r="S237" s="177">
        <f t="shared" si="77"/>
        <v>0</v>
      </c>
      <c r="T237" s="272"/>
      <c r="U237" s="275">
        <v>1</v>
      </c>
      <c r="V237" s="175">
        <f t="shared" si="78"/>
        <v>0</v>
      </c>
      <c r="W237" s="301"/>
      <c r="X237" s="175">
        <f t="shared" si="66"/>
        <v>0</v>
      </c>
      <c r="Y237" s="175" t="e">
        <f t="shared" si="79"/>
        <v>#DIV/0!</v>
      </c>
      <c r="Z237" s="175">
        <f t="shared" si="67"/>
        <v>0</v>
      </c>
      <c r="AA237" s="274"/>
      <c r="AB237" s="271"/>
      <c r="AC237" s="272"/>
    </row>
    <row r="238" spans="1:29" s="288" customFormat="1">
      <c r="A238" s="277">
        <v>14</v>
      </c>
      <c r="B238" s="277">
        <v>0</v>
      </c>
      <c r="C238" s="277">
        <v>0</v>
      </c>
      <c r="D238" s="278">
        <v>0</v>
      </c>
      <c r="E238" s="278">
        <v>0</v>
      </c>
      <c r="F238" s="278">
        <v>0</v>
      </c>
      <c r="G238" s="279">
        <v>0</v>
      </c>
      <c r="H238" s="279">
        <v>0</v>
      </c>
      <c r="I238" s="279">
        <v>0</v>
      </c>
      <c r="J238" s="279">
        <v>0</v>
      </c>
      <c r="K238" s="279">
        <v>0</v>
      </c>
      <c r="L238" s="279">
        <v>0</v>
      </c>
      <c r="M238" s="280">
        <v>0</v>
      </c>
      <c r="N238" s="281"/>
      <c r="O238" s="282">
        <f>SUM(O232:O237)</f>
        <v>0</v>
      </c>
      <c r="P238" s="302"/>
      <c r="Q238" s="282">
        <f t="shared" ref="Q238:Z238" si="80">SUM(Q232:Q237)</f>
        <v>0</v>
      </c>
      <c r="R238" s="282"/>
      <c r="S238" s="282">
        <f t="shared" si="80"/>
        <v>0</v>
      </c>
      <c r="T238" s="309"/>
      <c r="U238" s="282">
        <f t="shared" si="80"/>
        <v>6</v>
      </c>
      <c r="V238" s="282">
        <f t="shared" si="80"/>
        <v>0</v>
      </c>
      <c r="W238" s="301"/>
      <c r="X238" s="282">
        <f t="shared" si="80"/>
        <v>0</v>
      </c>
      <c r="Y238" s="282"/>
      <c r="Z238" s="282">
        <f t="shared" si="80"/>
        <v>0</v>
      </c>
      <c r="AA238" s="286"/>
      <c r="AB238" s="287"/>
      <c r="AC238" s="284"/>
    </row>
    <row r="239" spans="1:29" ht="33.75">
      <c r="A239" s="172">
        <v>15</v>
      </c>
      <c r="B239" s="172">
        <v>1</v>
      </c>
      <c r="C239" s="172" t="s">
        <v>116</v>
      </c>
      <c r="D239" s="276" t="s">
        <v>548</v>
      </c>
      <c r="E239" s="276" t="s">
        <v>549</v>
      </c>
      <c r="F239" s="276" t="s">
        <v>550</v>
      </c>
      <c r="G239" s="173">
        <v>2008.201</v>
      </c>
      <c r="H239" s="173" t="s">
        <v>1275</v>
      </c>
      <c r="I239" s="173">
        <v>2</v>
      </c>
      <c r="J239" s="173" t="s">
        <v>1480</v>
      </c>
      <c r="K239" s="173" t="s">
        <v>1481</v>
      </c>
      <c r="L239" s="173" t="s">
        <v>1482</v>
      </c>
      <c r="M239" s="174">
        <v>4</v>
      </c>
      <c r="N239" s="270"/>
      <c r="O239" s="177">
        <f t="shared" si="65"/>
        <v>0</v>
      </c>
      <c r="P239" s="176"/>
      <c r="Q239" s="177">
        <f t="shared" ref="Q239:Q255" si="81">O239*P239</f>
        <v>0</v>
      </c>
      <c r="R239" s="175">
        <f t="shared" ref="R239:R255" si="82">S239/(M239*I239)</f>
        <v>0</v>
      </c>
      <c r="S239" s="177">
        <f t="shared" ref="S239:S255" si="83">O239+Q239</f>
        <v>0</v>
      </c>
      <c r="T239" s="272"/>
      <c r="U239" s="275">
        <v>1</v>
      </c>
      <c r="V239" s="175">
        <f t="shared" ref="V239:V255" si="84">T239*U239*M239</f>
        <v>0</v>
      </c>
      <c r="W239" s="301"/>
      <c r="X239" s="175">
        <f t="shared" si="66"/>
        <v>0</v>
      </c>
      <c r="Y239" s="175">
        <f t="shared" ref="Y239:Y255" si="85">Z239/(M239*U239)</f>
        <v>0</v>
      </c>
      <c r="Z239" s="175">
        <f t="shared" si="67"/>
        <v>0</v>
      </c>
      <c r="AA239" s="274"/>
      <c r="AB239" s="271"/>
      <c r="AC239" s="272"/>
    </row>
    <row r="240" spans="1:29" ht="22.5">
      <c r="A240" s="172">
        <v>15</v>
      </c>
      <c r="B240" s="172">
        <v>2</v>
      </c>
      <c r="C240" s="172" t="s">
        <v>116</v>
      </c>
      <c r="D240" s="276" t="s">
        <v>551</v>
      </c>
      <c r="E240" s="276" t="s">
        <v>552</v>
      </c>
      <c r="F240" s="276">
        <v>26785</v>
      </c>
      <c r="G240" s="173">
        <v>2005</v>
      </c>
      <c r="H240" s="173" t="s">
        <v>1275</v>
      </c>
      <c r="I240" s="173">
        <v>2</v>
      </c>
      <c r="J240" s="173" t="s">
        <v>1480</v>
      </c>
      <c r="K240" s="173" t="s">
        <v>1483</v>
      </c>
      <c r="L240" s="173" t="s">
        <v>1331</v>
      </c>
      <c r="M240" s="174">
        <v>1</v>
      </c>
      <c r="N240" s="270"/>
      <c r="O240" s="177">
        <f t="shared" si="65"/>
        <v>0</v>
      </c>
      <c r="P240" s="176"/>
      <c r="Q240" s="177">
        <f t="shared" si="81"/>
        <v>0</v>
      </c>
      <c r="R240" s="175">
        <f t="shared" si="82"/>
        <v>0</v>
      </c>
      <c r="S240" s="177">
        <f t="shared" si="83"/>
        <v>0</v>
      </c>
      <c r="T240" s="272"/>
      <c r="U240" s="275">
        <v>1</v>
      </c>
      <c r="V240" s="175">
        <f t="shared" si="84"/>
        <v>0</v>
      </c>
      <c r="W240" s="301"/>
      <c r="X240" s="175">
        <f t="shared" si="66"/>
        <v>0</v>
      </c>
      <c r="Y240" s="175">
        <f t="shared" si="85"/>
        <v>0</v>
      </c>
      <c r="Z240" s="175">
        <f t="shared" si="67"/>
        <v>0</v>
      </c>
      <c r="AA240" s="274"/>
      <c r="AB240" s="271"/>
      <c r="AC240" s="272"/>
    </row>
    <row r="241" spans="1:29">
      <c r="A241" s="172">
        <v>15</v>
      </c>
      <c r="B241" s="172">
        <v>3</v>
      </c>
      <c r="C241" s="172" t="s">
        <v>116</v>
      </c>
      <c r="D241" s="276" t="s">
        <v>551</v>
      </c>
      <c r="E241" s="276" t="s">
        <v>553</v>
      </c>
      <c r="F241" s="276">
        <v>580</v>
      </c>
      <c r="G241" s="173">
        <v>2014</v>
      </c>
      <c r="H241" s="173" t="s">
        <v>1275</v>
      </c>
      <c r="I241" s="173">
        <v>2</v>
      </c>
      <c r="J241" s="173" t="s">
        <v>1480</v>
      </c>
      <c r="K241" s="173" t="s">
        <v>1484</v>
      </c>
      <c r="L241" s="173" t="s">
        <v>1485</v>
      </c>
      <c r="M241" s="174">
        <v>1</v>
      </c>
      <c r="N241" s="270"/>
      <c r="O241" s="177">
        <f t="shared" si="65"/>
        <v>0</v>
      </c>
      <c r="P241" s="176"/>
      <c r="Q241" s="177">
        <f t="shared" si="81"/>
        <v>0</v>
      </c>
      <c r="R241" s="175">
        <f t="shared" si="82"/>
        <v>0</v>
      </c>
      <c r="S241" s="177">
        <f t="shared" si="83"/>
        <v>0</v>
      </c>
      <c r="T241" s="272"/>
      <c r="U241" s="275">
        <v>1</v>
      </c>
      <c r="V241" s="175">
        <f t="shared" si="84"/>
        <v>0</v>
      </c>
      <c r="W241" s="301"/>
      <c r="X241" s="175">
        <f t="shared" si="66"/>
        <v>0</v>
      </c>
      <c r="Y241" s="175">
        <f t="shared" si="85"/>
        <v>0</v>
      </c>
      <c r="Z241" s="175">
        <f t="shared" si="67"/>
        <v>0</v>
      </c>
      <c r="AA241" s="274"/>
      <c r="AB241" s="271"/>
      <c r="AC241" s="272"/>
    </row>
    <row r="242" spans="1:29">
      <c r="A242" s="172">
        <v>15</v>
      </c>
      <c r="B242" s="172">
        <v>4</v>
      </c>
      <c r="C242" s="172" t="s">
        <v>116</v>
      </c>
      <c r="D242" s="276" t="s">
        <v>554</v>
      </c>
      <c r="E242" s="276" t="s">
        <v>555</v>
      </c>
      <c r="F242" s="276" t="s">
        <v>556</v>
      </c>
      <c r="G242" s="173">
        <v>1992</v>
      </c>
      <c r="H242" s="173" t="s">
        <v>1275</v>
      </c>
      <c r="I242" s="173">
        <v>2</v>
      </c>
      <c r="J242" s="173" t="s">
        <v>1486</v>
      </c>
      <c r="K242" s="173">
        <v>0</v>
      </c>
      <c r="L242" s="173" t="s">
        <v>1487</v>
      </c>
      <c r="M242" s="174">
        <v>1</v>
      </c>
      <c r="N242" s="270"/>
      <c r="O242" s="177">
        <f t="shared" si="65"/>
        <v>0</v>
      </c>
      <c r="P242" s="176"/>
      <c r="Q242" s="177">
        <f t="shared" si="81"/>
        <v>0</v>
      </c>
      <c r="R242" s="175">
        <f t="shared" si="82"/>
        <v>0</v>
      </c>
      <c r="S242" s="177">
        <f t="shared" si="83"/>
        <v>0</v>
      </c>
      <c r="T242" s="272"/>
      <c r="U242" s="275">
        <v>1</v>
      </c>
      <c r="V242" s="175">
        <f t="shared" si="84"/>
        <v>0</v>
      </c>
      <c r="W242" s="301"/>
      <c r="X242" s="175">
        <f t="shared" si="66"/>
        <v>0</v>
      </c>
      <c r="Y242" s="175">
        <f t="shared" si="85"/>
        <v>0</v>
      </c>
      <c r="Z242" s="175">
        <f t="shared" si="67"/>
        <v>0</v>
      </c>
      <c r="AA242" s="274"/>
      <c r="AB242" s="271"/>
      <c r="AC242" s="272"/>
    </row>
    <row r="243" spans="1:29" ht="33.75">
      <c r="A243" s="172">
        <v>15</v>
      </c>
      <c r="B243" s="172">
        <v>5</v>
      </c>
      <c r="C243" s="172" t="s">
        <v>116</v>
      </c>
      <c r="D243" s="276" t="s">
        <v>557</v>
      </c>
      <c r="E243" s="276" t="s">
        <v>558</v>
      </c>
      <c r="F243" s="276">
        <v>31525.310659999999</v>
      </c>
      <c r="G243" s="173">
        <v>2016</v>
      </c>
      <c r="H243" s="173" t="s">
        <v>1275</v>
      </c>
      <c r="I243" s="173">
        <v>2</v>
      </c>
      <c r="J243" s="173" t="s">
        <v>1488</v>
      </c>
      <c r="K243" s="173">
        <v>0</v>
      </c>
      <c r="L243" s="173" t="s">
        <v>1485</v>
      </c>
      <c r="M243" s="174">
        <v>2</v>
      </c>
      <c r="N243" s="270"/>
      <c r="O243" s="177">
        <f t="shared" si="65"/>
        <v>0</v>
      </c>
      <c r="P243" s="176"/>
      <c r="Q243" s="177">
        <f t="shared" si="81"/>
        <v>0</v>
      </c>
      <c r="R243" s="175">
        <f t="shared" si="82"/>
        <v>0</v>
      </c>
      <c r="S243" s="177">
        <f t="shared" si="83"/>
        <v>0</v>
      </c>
      <c r="T243" s="272"/>
      <c r="U243" s="275">
        <v>1</v>
      </c>
      <c r="V243" s="175">
        <f t="shared" si="84"/>
        <v>0</v>
      </c>
      <c r="W243" s="301"/>
      <c r="X243" s="175">
        <f t="shared" si="66"/>
        <v>0</v>
      </c>
      <c r="Y243" s="175">
        <f t="shared" si="85"/>
        <v>0</v>
      </c>
      <c r="Z243" s="175">
        <f t="shared" si="67"/>
        <v>0</v>
      </c>
      <c r="AA243" s="274"/>
      <c r="AB243" s="271"/>
      <c r="AC243" s="272"/>
    </row>
    <row r="244" spans="1:29" ht="56.25">
      <c r="A244" s="172">
        <v>15</v>
      </c>
      <c r="B244" s="172">
        <v>6</v>
      </c>
      <c r="C244" s="172" t="s">
        <v>116</v>
      </c>
      <c r="D244" s="276" t="s">
        <v>559</v>
      </c>
      <c r="E244" s="276" t="s">
        <v>560</v>
      </c>
      <c r="F244" s="276">
        <v>101133856</v>
      </c>
      <c r="G244" s="173">
        <v>2004</v>
      </c>
      <c r="H244" s="173" t="s">
        <v>1275</v>
      </c>
      <c r="I244" s="173">
        <v>2</v>
      </c>
      <c r="J244" s="173" t="s">
        <v>1489</v>
      </c>
      <c r="K244" s="173" t="s">
        <v>1490</v>
      </c>
      <c r="L244" s="173" t="s">
        <v>1284</v>
      </c>
      <c r="M244" s="174">
        <v>1</v>
      </c>
      <c r="N244" s="270"/>
      <c r="O244" s="177">
        <f t="shared" si="65"/>
        <v>0</v>
      </c>
      <c r="P244" s="176"/>
      <c r="Q244" s="177">
        <f t="shared" si="81"/>
        <v>0</v>
      </c>
      <c r="R244" s="175">
        <f t="shared" si="82"/>
        <v>0</v>
      </c>
      <c r="S244" s="177">
        <f t="shared" si="83"/>
        <v>0</v>
      </c>
      <c r="T244" s="272"/>
      <c r="U244" s="275">
        <v>1</v>
      </c>
      <c r="V244" s="175">
        <f t="shared" si="84"/>
        <v>0</v>
      </c>
      <c r="W244" s="301"/>
      <c r="X244" s="175">
        <f t="shared" si="66"/>
        <v>0</v>
      </c>
      <c r="Y244" s="175">
        <f t="shared" si="85"/>
        <v>0</v>
      </c>
      <c r="Z244" s="175">
        <f t="shared" si="67"/>
        <v>0</v>
      </c>
      <c r="AA244" s="274"/>
      <c r="AB244" s="271"/>
      <c r="AC244" s="272"/>
    </row>
    <row r="245" spans="1:29">
      <c r="A245" s="172">
        <v>15</v>
      </c>
      <c r="B245" s="172">
        <v>7</v>
      </c>
      <c r="C245" s="172" t="s">
        <v>155</v>
      </c>
      <c r="D245" s="276" t="s">
        <v>554</v>
      </c>
      <c r="E245" s="276" t="s">
        <v>561</v>
      </c>
      <c r="F245" s="276" t="s">
        <v>562</v>
      </c>
      <c r="G245" s="173">
        <v>2001</v>
      </c>
      <c r="H245" s="173" t="s">
        <v>1275</v>
      </c>
      <c r="I245" s="173">
        <v>2</v>
      </c>
      <c r="J245" s="173" t="s">
        <v>1480</v>
      </c>
      <c r="K245" s="173" t="s">
        <v>562</v>
      </c>
      <c r="L245" s="173">
        <v>0</v>
      </c>
      <c r="M245" s="174">
        <v>1</v>
      </c>
      <c r="N245" s="270"/>
      <c r="O245" s="177">
        <f t="shared" si="65"/>
        <v>0</v>
      </c>
      <c r="P245" s="176"/>
      <c r="Q245" s="177">
        <f t="shared" si="81"/>
        <v>0</v>
      </c>
      <c r="R245" s="175">
        <f t="shared" si="82"/>
        <v>0</v>
      </c>
      <c r="S245" s="177">
        <f t="shared" si="83"/>
        <v>0</v>
      </c>
      <c r="T245" s="272"/>
      <c r="U245" s="275">
        <v>1</v>
      </c>
      <c r="V245" s="175">
        <f t="shared" si="84"/>
        <v>0</v>
      </c>
      <c r="W245" s="301"/>
      <c r="X245" s="175">
        <f t="shared" si="66"/>
        <v>0</v>
      </c>
      <c r="Y245" s="175">
        <f t="shared" si="85"/>
        <v>0</v>
      </c>
      <c r="Z245" s="175">
        <f t="shared" si="67"/>
        <v>0</v>
      </c>
      <c r="AA245" s="274"/>
      <c r="AB245" s="271"/>
      <c r="AC245" s="272"/>
    </row>
    <row r="246" spans="1:29">
      <c r="A246" s="172">
        <v>15</v>
      </c>
      <c r="B246" s="172">
        <v>8</v>
      </c>
      <c r="C246" s="172" t="s">
        <v>155</v>
      </c>
      <c r="D246" s="276" t="s">
        <v>554</v>
      </c>
      <c r="E246" s="276" t="s">
        <v>563</v>
      </c>
      <c r="F246" s="276">
        <v>300</v>
      </c>
      <c r="G246" s="173">
        <v>2013</v>
      </c>
      <c r="H246" s="173" t="s">
        <v>1275</v>
      </c>
      <c r="I246" s="173">
        <v>2</v>
      </c>
      <c r="J246" s="173" t="s">
        <v>1480</v>
      </c>
      <c r="K246" s="173">
        <v>300</v>
      </c>
      <c r="L246" s="173">
        <v>0</v>
      </c>
      <c r="M246" s="174">
        <v>1</v>
      </c>
      <c r="N246" s="270"/>
      <c r="O246" s="177">
        <f t="shared" si="65"/>
        <v>0</v>
      </c>
      <c r="P246" s="176"/>
      <c r="Q246" s="177">
        <f t="shared" si="81"/>
        <v>0</v>
      </c>
      <c r="R246" s="175">
        <f t="shared" si="82"/>
        <v>0</v>
      </c>
      <c r="S246" s="177">
        <f t="shared" si="83"/>
        <v>0</v>
      </c>
      <c r="T246" s="272"/>
      <c r="U246" s="275">
        <v>1</v>
      </c>
      <c r="V246" s="175">
        <f t="shared" si="84"/>
        <v>0</v>
      </c>
      <c r="W246" s="301"/>
      <c r="X246" s="175">
        <f t="shared" si="66"/>
        <v>0</v>
      </c>
      <c r="Y246" s="175">
        <f t="shared" si="85"/>
        <v>0</v>
      </c>
      <c r="Z246" s="175">
        <f t="shared" si="67"/>
        <v>0</v>
      </c>
      <c r="AA246" s="274"/>
      <c r="AB246" s="271"/>
      <c r="AC246" s="272"/>
    </row>
    <row r="247" spans="1:29">
      <c r="A247" s="172">
        <v>15</v>
      </c>
      <c r="B247" s="172">
        <v>9</v>
      </c>
      <c r="C247" s="172" t="s">
        <v>155</v>
      </c>
      <c r="D247" s="276" t="s">
        <v>554</v>
      </c>
      <c r="E247" s="276" t="s">
        <v>564</v>
      </c>
      <c r="F247" s="276">
        <v>1068</v>
      </c>
      <c r="G247" s="173">
        <v>2011</v>
      </c>
      <c r="H247" s="173" t="s">
        <v>1275</v>
      </c>
      <c r="I247" s="173">
        <v>2</v>
      </c>
      <c r="J247" s="173" t="s">
        <v>1491</v>
      </c>
      <c r="K247" s="173">
        <v>1068</v>
      </c>
      <c r="L247" s="173">
        <v>0</v>
      </c>
      <c r="M247" s="174">
        <v>1</v>
      </c>
      <c r="N247" s="270"/>
      <c r="O247" s="177">
        <f t="shared" si="65"/>
        <v>0</v>
      </c>
      <c r="P247" s="176"/>
      <c r="Q247" s="177">
        <f t="shared" si="81"/>
        <v>0</v>
      </c>
      <c r="R247" s="175">
        <f t="shared" si="82"/>
        <v>0</v>
      </c>
      <c r="S247" s="177">
        <f t="shared" si="83"/>
        <v>0</v>
      </c>
      <c r="T247" s="272"/>
      <c r="U247" s="275">
        <v>1</v>
      </c>
      <c r="V247" s="175">
        <f t="shared" si="84"/>
        <v>0</v>
      </c>
      <c r="W247" s="301"/>
      <c r="X247" s="175">
        <f t="shared" si="66"/>
        <v>0</v>
      </c>
      <c r="Y247" s="175">
        <f t="shared" si="85"/>
        <v>0</v>
      </c>
      <c r="Z247" s="175">
        <f t="shared" si="67"/>
        <v>0</v>
      </c>
      <c r="AA247" s="274"/>
      <c r="AB247" s="271"/>
      <c r="AC247" s="272"/>
    </row>
    <row r="248" spans="1:29" ht="22.5">
      <c r="A248" s="172">
        <v>15</v>
      </c>
      <c r="B248" s="172">
        <v>10</v>
      </c>
      <c r="C248" s="172" t="s">
        <v>155</v>
      </c>
      <c r="D248" s="276" t="s">
        <v>554</v>
      </c>
      <c r="E248" s="276" t="s">
        <v>565</v>
      </c>
      <c r="F248" s="276" t="s">
        <v>566</v>
      </c>
      <c r="G248" s="173">
        <v>2008</v>
      </c>
      <c r="H248" s="173" t="s">
        <v>1275</v>
      </c>
      <c r="I248" s="173">
        <v>2</v>
      </c>
      <c r="J248" s="173">
        <v>0</v>
      </c>
      <c r="K248" s="173" t="s">
        <v>566</v>
      </c>
      <c r="L248" s="173">
        <v>0</v>
      </c>
      <c r="M248" s="174">
        <v>1</v>
      </c>
      <c r="N248" s="270"/>
      <c r="O248" s="177">
        <f t="shared" si="65"/>
        <v>0</v>
      </c>
      <c r="P248" s="176"/>
      <c r="Q248" s="177">
        <f t="shared" si="81"/>
        <v>0</v>
      </c>
      <c r="R248" s="175">
        <f t="shared" si="82"/>
        <v>0</v>
      </c>
      <c r="S248" s="177">
        <f t="shared" si="83"/>
        <v>0</v>
      </c>
      <c r="T248" s="272"/>
      <c r="U248" s="275">
        <v>1</v>
      </c>
      <c r="V248" s="175">
        <f t="shared" si="84"/>
        <v>0</v>
      </c>
      <c r="W248" s="301"/>
      <c r="X248" s="175">
        <f t="shared" si="66"/>
        <v>0</v>
      </c>
      <c r="Y248" s="175">
        <f t="shared" si="85"/>
        <v>0</v>
      </c>
      <c r="Z248" s="175">
        <f t="shared" si="67"/>
        <v>0</v>
      </c>
      <c r="AA248" s="274"/>
      <c r="AB248" s="271"/>
      <c r="AC248" s="272"/>
    </row>
    <row r="249" spans="1:29">
      <c r="A249" s="172">
        <v>15</v>
      </c>
      <c r="B249" s="172">
        <v>11</v>
      </c>
      <c r="C249" s="172" t="s">
        <v>155</v>
      </c>
      <c r="D249" s="276" t="s">
        <v>567</v>
      </c>
      <c r="E249" s="276" t="s">
        <v>568</v>
      </c>
      <c r="F249" s="276" t="s">
        <v>569</v>
      </c>
      <c r="G249" s="173">
        <v>2012</v>
      </c>
      <c r="H249" s="173" t="s">
        <v>1275</v>
      </c>
      <c r="I249" s="173">
        <v>2</v>
      </c>
      <c r="J249" s="173" t="s">
        <v>1492</v>
      </c>
      <c r="K249" s="173" t="s">
        <v>569</v>
      </c>
      <c r="L249" s="173">
        <v>0</v>
      </c>
      <c r="M249" s="174">
        <v>1</v>
      </c>
      <c r="N249" s="270"/>
      <c r="O249" s="177">
        <f t="shared" si="65"/>
        <v>0</v>
      </c>
      <c r="P249" s="176"/>
      <c r="Q249" s="177">
        <f t="shared" si="81"/>
        <v>0</v>
      </c>
      <c r="R249" s="175">
        <f t="shared" si="82"/>
        <v>0</v>
      </c>
      <c r="S249" s="177">
        <f t="shared" si="83"/>
        <v>0</v>
      </c>
      <c r="T249" s="272"/>
      <c r="U249" s="275">
        <v>1</v>
      </c>
      <c r="V249" s="175">
        <f t="shared" si="84"/>
        <v>0</v>
      </c>
      <c r="W249" s="301"/>
      <c r="X249" s="175">
        <f t="shared" si="66"/>
        <v>0</v>
      </c>
      <c r="Y249" s="175">
        <f t="shared" si="85"/>
        <v>0</v>
      </c>
      <c r="Z249" s="175">
        <f t="shared" si="67"/>
        <v>0</v>
      </c>
      <c r="AA249" s="274"/>
      <c r="AB249" s="271"/>
      <c r="AC249" s="272"/>
    </row>
    <row r="250" spans="1:29" ht="22.5">
      <c r="A250" s="172">
        <v>15</v>
      </c>
      <c r="B250" s="172">
        <v>12</v>
      </c>
      <c r="C250" s="172" t="s">
        <v>155</v>
      </c>
      <c r="D250" s="276" t="s">
        <v>570</v>
      </c>
      <c r="E250" s="276" t="s">
        <v>571</v>
      </c>
      <c r="F250" s="276" t="s">
        <v>572</v>
      </c>
      <c r="G250" s="173">
        <v>2012</v>
      </c>
      <c r="H250" s="173" t="s">
        <v>1275</v>
      </c>
      <c r="I250" s="173">
        <v>2</v>
      </c>
      <c r="J250" s="173" t="s">
        <v>1492</v>
      </c>
      <c r="K250" s="173" t="s">
        <v>572</v>
      </c>
      <c r="L250" s="173">
        <v>0</v>
      </c>
      <c r="M250" s="174">
        <v>1</v>
      </c>
      <c r="N250" s="270"/>
      <c r="O250" s="177">
        <f t="shared" si="65"/>
        <v>0</v>
      </c>
      <c r="P250" s="176"/>
      <c r="Q250" s="177">
        <f t="shared" si="81"/>
        <v>0</v>
      </c>
      <c r="R250" s="175">
        <f t="shared" si="82"/>
        <v>0</v>
      </c>
      <c r="S250" s="177">
        <f t="shared" si="83"/>
        <v>0</v>
      </c>
      <c r="T250" s="272"/>
      <c r="U250" s="275">
        <v>1</v>
      </c>
      <c r="V250" s="175">
        <f t="shared" si="84"/>
        <v>0</v>
      </c>
      <c r="W250" s="301"/>
      <c r="X250" s="175">
        <f t="shared" si="66"/>
        <v>0</v>
      </c>
      <c r="Y250" s="175">
        <f t="shared" si="85"/>
        <v>0</v>
      </c>
      <c r="Z250" s="175">
        <f t="shared" si="67"/>
        <v>0</v>
      </c>
      <c r="AA250" s="274"/>
      <c r="AB250" s="271"/>
      <c r="AC250" s="272"/>
    </row>
    <row r="251" spans="1:29" ht="33.75">
      <c r="A251" s="172">
        <v>15</v>
      </c>
      <c r="B251" s="172">
        <v>13</v>
      </c>
      <c r="C251" s="172" t="s">
        <v>155</v>
      </c>
      <c r="D251" s="276" t="s">
        <v>573</v>
      </c>
      <c r="E251" s="276" t="s">
        <v>574</v>
      </c>
      <c r="F251" s="276" t="s">
        <v>575</v>
      </c>
      <c r="G251" s="173">
        <v>2014</v>
      </c>
      <c r="H251" s="173" t="s">
        <v>1275</v>
      </c>
      <c r="I251" s="173">
        <v>2</v>
      </c>
      <c r="J251" s="173" t="s">
        <v>1493</v>
      </c>
      <c r="K251" s="173" t="s">
        <v>575</v>
      </c>
      <c r="L251" s="173">
        <v>0</v>
      </c>
      <c r="M251" s="174">
        <v>1</v>
      </c>
      <c r="N251" s="270"/>
      <c r="O251" s="177">
        <f t="shared" si="65"/>
        <v>0</v>
      </c>
      <c r="P251" s="176"/>
      <c r="Q251" s="177">
        <f t="shared" si="81"/>
        <v>0</v>
      </c>
      <c r="R251" s="175">
        <f t="shared" si="82"/>
        <v>0</v>
      </c>
      <c r="S251" s="177">
        <f t="shared" si="83"/>
        <v>0</v>
      </c>
      <c r="T251" s="272"/>
      <c r="U251" s="275">
        <v>1</v>
      </c>
      <c r="V251" s="175">
        <f t="shared" si="84"/>
        <v>0</v>
      </c>
      <c r="W251" s="301"/>
      <c r="X251" s="175">
        <f t="shared" si="66"/>
        <v>0</v>
      </c>
      <c r="Y251" s="175">
        <f t="shared" si="85"/>
        <v>0</v>
      </c>
      <c r="Z251" s="175">
        <f t="shared" si="67"/>
        <v>0</v>
      </c>
      <c r="AA251" s="274"/>
      <c r="AB251" s="271"/>
      <c r="AC251" s="272"/>
    </row>
    <row r="252" spans="1:29" ht="45">
      <c r="A252" s="172">
        <v>15</v>
      </c>
      <c r="B252" s="172">
        <v>14</v>
      </c>
      <c r="C252" s="172" t="s">
        <v>155</v>
      </c>
      <c r="D252" s="276" t="s">
        <v>573</v>
      </c>
      <c r="E252" s="276" t="s">
        <v>576</v>
      </c>
      <c r="F252" s="276" t="s">
        <v>577</v>
      </c>
      <c r="G252" s="173"/>
      <c r="H252" s="173" t="s">
        <v>1275</v>
      </c>
      <c r="I252" s="173">
        <v>2</v>
      </c>
      <c r="J252" s="173" t="s">
        <v>1493</v>
      </c>
      <c r="K252" s="173" t="s">
        <v>577</v>
      </c>
      <c r="L252" s="173">
        <v>0</v>
      </c>
      <c r="M252" s="174">
        <v>1</v>
      </c>
      <c r="N252" s="270"/>
      <c r="O252" s="177">
        <f t="shared" si="65"/>
        <v>0</v>
      </c>
      <c r="P252" s="176"/>
      <c r="Q252" s="177">
        <f t="shared" si="81"/>
        <v>0</v>
      </c>
      <c r="R252" s="175">
        <f t="shared" si="82"/>
        <v>0</v>
      </c>
      <c r="S252" s="177">
        <f t="shared" si="83"/>
        <v>0</v>
      </c>
      <c r="T252" s="272"/>
      <c r="U252" s="275">
        <v>1</v>
      </c>
      <c r="V252" s="175">
        <f t="shared" si="84"/>
        <v>0</v>
      </c>
      <c r="W252" s="301"/>
      <c r="X252" s="175">
        <f t="shared" si="66"/>
        <v>0</v>
      </c>
      <c r="Y252" s="175">
        <f t="shared" si="85"/>
        <v>0</v>
      </c>
      <c r="Z252" s="175">
        <f t="shared" si="67"/>
        <v>0</v>
      </c>
      <c r="AA252" s="274"/>
      <c r="AB252" s="271"/>
      <c r="AC252" s="272"/>
    </row>
    <row r="253" spans="1:29" ht="22.5">
      <c r="A253" s="172">
        <v>15</v>
      </c>
      <c r="B253" s="172">
        <v>15</v>
      </c>
      <c r="C253" s="172" t="s">
        <v>155</v>
      </c>
      <c r="D253" s="276" t="s">
        <v>573</v>
      </c>
      <c r="E253" s="276"/>
      <c r="F253" s="276" t="s">
        <v>578</v>
      </c>
      <c r="G253" s="173">
        <v>1999</v>
      </c>
      <c r="H253" s="173" t="s">
        <v>1275</v>
      </c>
      <c r="I253" s="173">
        <v>2</v>
      </c>
      <c r="J253" s="173">
        <v>0</v>
      </c>
      <c r="K253" s="173" t="s">
        <v>578</v>
      </c>
      <c r="L253" s="173">
        <v>0</v>
      </c>
      <c r="M253" s="174">
        <v>1</v>
      </c>
      <c r="N253" s="270"/>
      <c r="O253" s="177">
        <f t="shared" si="65"/>
        <v>0</v>
      </c>
      <c r="P253" s="176"/>
      <c r="Q253" s="177">
        <f t="shared" si="81"/>
        <v>0</v>
      </c>
      <c r="R253" s="175">
        <f t="shared" si="82"/>
        <v>0</v>
      </c>
      <c r="S253" s="177">
        <f t="shared" si="83"/>
        <v>0</v>
      </c>
      <c r="T253" s="272"/>
      <c r="U253" s="275">
        <v>1</v>
      </c>
      <c r="V253" s="175">
        <f t="shared" si="84"/>
        <v>0</v>
      </c>
      <c r="W253" s="301"/>
      <c r="X253" s="175">
        <f t="shared" si="66"/>
        <v>0</v>
      </c>
      <c r="Y253" s="175">
        <f t="shared" si="85"/>
        <v>0</v>
      </c>
      <c r="Z253" s="175">
        <f t="shared" si="67"/>
        <v>0</v>
      </c>
      <c r="AA253" s="274"/>
      <c r="AB253" s="271"/>
      <c r="AC253" s="272"/>
    </row>
    <row r="254" spans="1:29" ht="22.5">
      <c r="A254" s="172">
        <v>15</v>
      </c>
      <c r="B254" s="172">
        <v>16</v>
      </c>
      <c r="C254" s="172" t="s">
        <v>155</v>
      </c>
      <c r="D254" s="276" t="s">
        <v>573</v>
      </c>
      <c r="E254" s="276" t="s">
        <v>579</v>
      </c>
      <c r="F254" s="276">
        <v>2508</v>
      </c>
      <c r="G254" s="173" t="s">
        <v>580</v>
      </c>
      <c r="H254" s="173" t="s">
        <v>1275</v>
      </c>
      <c r="I254" s="173">
        <v>2</v>
      </c>
      <c r="J254" s="173" t="s">
        <v>1480</v>
      </c>
      <c r="K254" s="173">
        <v>2508</v>
      </c>
      <c r="L254" s="173">
        <v>0</v>
      </c>
      <c r="M254" s="174">
        <v>1</v>
      </c>
      <c r="N254" s="270"/>
      <c r="O254" s="177">
        <f t="shared" si="65"/>
        <v>0</v>
      </c>
      <c r="P254" s="176"/>
      <c r="Q254" s="177">
        <f t="shared" si="81"/>
        <v>0</v>
      </c>
      <c r="R254" s="175">
        <f t="shared" si="82"/>
        <v>0</v>
      </c>
      <c r="S254" s="177">
        <f t="shared" si="83"/>
        <v>0</v>
      </c>
      <c r="T254" s="272"/>
      <c r="U254" s="275">
        <v>1</v>
      </c>
      <c r="V254" s="175">
        <f t="shared" si="84"/>
        <v>0</v>
      </c>
      <c r="W254" s="301"/>
      <c r="X254" s="175">
        <f t="shared" si="66"/>
        <v>0</v>
      </c>
      <c r="Y254" s="175">
        <f t="shared" si="85"/>
        <v>0</v>
      </c>
      <c r="Z254" s="175">
        <f t="shared" si="67"/>
        <v>0</v>
      </c>
      <c r="AA254" s="274"/>
      <c r="AB254" s="271"/>
      <c r="AC254" s="272"/>
    </row>
    <row r="255" spans="1:29">
      <c r="A255" s="172">
        <v>15</v>
      </c>
      <c r="B255" s="172">
        <v>17</v>
      </c>
      <c r="C255" s="172" t="s">
        <v>155</v>
      </c>
      <c r="D255" s="276" t="s">
        <v>554</v>
      </c>
      <c r="E255" s="276"/>
      <c r="F255" s="276" t="s">
        <v>99</v>
      </c>
      <c r="G255" s="173"/>
      <c r="H255" s="173" t="s">
        <v>1275</v>
      </c>
      <c r="I255" s="173">
        <v>2</v>
      </c>
      <c r="J255" s="173">
        <v>0</v>
      </c>
      <c r="K255" s="173" t="s">
        <v>99</v>
      </c>
      <c r="L255" s="173">
        <v>0</v>
      </c>
      <c r="M255" s="174">
        <v>1</v>
      </c>
      <c r="N255" s="270"/>
      <c r="O255" s="177">
        <f t="shared" si="65"/>
        <v>0</v>
      </c>
      <c r="P255" s="176"/>
      <c r="Q255" s="177">
        <f t="shared" si="81"/>
        <v>0</v>
      </c>
      <c r="R255" s="175">
        <f t="shared" si="82"/>
        <v>0</v>
      </c>
      <c r="S255" s="177">
        <f t="shared" si="83"/>
        <v>0</v>
      </c>
      <c r="T255" s="272"/>
      <c r="U255" s="275">
        <v>1</v>
      </c>
      <c r="V255" s="175">
        <f t="shared" si="84"/>
        <v>0</v>
      </c>
      <c r="W255" s="301"/>
      <c r="X255" s="175">
        <f t="shared" si="66"/>
        <v>0</v>
      </c>
      <c r="Y255" s="175">
        <f t="shared" si="85"/>
        <v>0</v>
      </c>
      <c r="Z255" s="175">
        <f t="shared" si="67"/>
        <v>0</v>
      </c>
      <c r="AA255" s="274"/>
      <c r="AB255" s="271"/>
      <c r="AC255" s="272"/>
    </row>
    <row r="256" spans="1:29" s="288" customFormat="1">
      <c r="A256" s="277">
        <v>15</v>
      </c>
      <c r="B256" s="277">
        <v>0</v>
      </c>
      <c r="C256" s="277">
        <v>0</v>
      </c>
      <c r="D256" s="278">
        <v>0</v>
      </c>
      <c r="E256" s="278">
        <v>0</v>
      </c>
      <c r="F256" s="278">
        <v>0</v>
      </c>
      <c r="G256" s="279">
        <v>0</v>
      </c>
      <c r="H256" s="279">
        <v>0</v>
      </c>
      <c r="I256" s="279">
        <v>0</v>
      </c>
      <c r="J256" s="279">
        <v>0</v>
      </c>
      <c r="K256" s="279">
        <v>0</v>
      </c>
      <c r="L256" s="279">
        <v>0</v>
      </c>
      <c r="M256" s="280">
        <v>0</v>
      </c>
      <c r="N256" s="281"/>
      <c r="O256" s="282">
        <f>SUM(O239:O255)</f>
        <v>0</v>
      </c>
      <c r="P256" s="302"/>
      <c r="Q256" s="282">
        <f t="shared" ref="Q256:Z256" si="86">SUM(Q239:Q255)</f>
        <v>0</v>
      </c>
      <c r="R256" s="282"/>
      <c r="S256" s="282">
        <f t="shared" si="86"/>
        <v>0</v>
      </c>
      <c r="T256" s="309"/>
      <c r="U256" s="282">
        <f t="shared" si="86"/>
        <v>17</v>
      </c>
      <c r="V256" s="282">
        <f t="shared" si="86"/>
        <v>0</v>
      </c>
      <c r="W256" s="301"/>
      <c r="X256" s="282">
        <f t="shared" si="86"/>
        <v>0</v>
      </c>
      <c r="Y256" s="282"/>
      <c r="Z256" s="282">
        <f t="shared" si="86"/>
        <v>0</v>
      </c>
      <c r="AA256" s="286"/>
      <c r="AB256" s="287"/>
      <c r="AC256" s="284"/>
    </row>
    <row r="257" spans="1:29" ht="22.5">
      <c r="A257" s="172">
        <v>16</v>
      </c>
      <c r="B257" s="172">
        <v>1</v>
      </c>
      <c r="C257" s="172" t="s">
        <v>116</v>
      </c>
      <c r="D257" s="276" t="s">
        <v>581</v>
      </c>
      <c r="E257" s="276" t="s">
        <v>582</v>
      </c>
      <c r="F257" s="276">
        <v>9100100908</v>
      </c>
      <c r="G257" s="173">
        <v>1995</v>
      </c>
      <c r="H257" s="173" t="s">
        <v>1275</v>
      </c>
      <c r="I257" s="173">
        <v>1</v>
      </c>
      <c r="J257" s="173" t="s">
        <v>1494</v>
      </c>
      <c r="K257" s="173" t="s">
        <v>1495</v>
      </c>
      <c r="L257" s="173" t="s">
        <v>1496</v>
      </c>
      <c r="M257" s="174">
        <v>1</v>
      </c>
      <c r="N257" s="270"/>
      <c r="O257" s="177">
        <f t="shared" si="65"/>
        <v>0</v>
      </c>
      <c r="P257" s="176"/>
      <c r="Q257" s="177">
        <f t="shared" ref="Q257:Q264" si="87">O257*P257</f>
        <v>0</v>
      </c>
      <c r="R257" s="175">
        <f t="shared" ref="R257:R264" si="88">S257/(M257*I257)</f>
        <v>0</v>
      </c>
      <c r="S257" s="177">
        <f t="shared" ref="S257:S264" si="89">O257+Q257</f>
        <v>0</v>
      </c>
      <c r="T257" s="272"/>
      <c r="U257" s="275">
        <v>1</v>
      </c>
      <c r="V257" s="175">
        <f t="shared" ref="V257:V264" si="90">T257*U257*M257</f>
        <v>0</v>
      </c>
      <c r="W257" s="301"/>
      <c r="X257" s="175">
        <f t="shared" si="66"/>
        <v>0</v>
      </c>
      <c r="Y257" s="175">
        <f t="shared" ref="Y257:Y264" si="91">Z257/(M257*U257)</f>
        <v>0</v>
      </c>
      <c r="Z257" s="175">
        <f t="shared" si="67"/>
        <v>0</v>
      </c>
      <c r="AA257" s="274"/>
      <c r="AB257" s="271"/>
      <c r="AC257" s="272"/>
    </row>
    <row r="258" spans="1:29" ht="33.75">
      <c r="A258" s="172">
        <v>16</v>
      </c>
      <c r="B258" s="172">
        <v>2</v>
      </c>
      <c r="C258" s="172" t="s">
        <v>116</v>
      </c>
      <c r="D258" s="276" t="s">
        <v>581</v>
      </c>
      <c r="E258" s="276" t="s">
        <v>583</v>
      </c>
      <c r="F258" s="276">
        <v>290518500</v>
      </c>
      <c r="G258" s="173">
        <v>2015</v>
      </c>
      <c r="H258" s="173" t="s">
        <v>1275</v>
      </c>
      <c r="I258" s="173">
        <v>1</v>
      </c>
      <c r="J258" s="173" t="s">
        <v>1497</v>
      </c>
      <c r="K258" s="173" t="s">
        <v>1495</v>
      </c>
      <c r="L258" s="173" t="s">
        <v>1498</v>
      </c>
      <c r="M258" s="174">
        <v>1</v>
      </c>
      <c r="N258" s="270"/>
      <c r="O258" s="177">
        <f t="shared" si="65"/>
        <v>0</v>
      </c>
      <c r="P258" s="176"/>
      <c r="Q258" s="177">
        <f t="shared" si="87"/>
        <v>0</v>
      </c>
      <c r="R258" s="175">
        <f t="shared" si="88"/>
        <v>0</v>
      </c>
      <c r="S258" s="177">
        <f t="shared" si="89"/>
        <v>0</v>
      </c>
      <c r="T258" s="272"/>
      <c r="U258" s="275">
        <v>1</v>
      </c>
      <c r="V258" s="175">
        <f t="shared" si="90"/>
        <v>0</v>
      </c>
      <c r="W258" s="301"/>
      <c r="X258" s="175">
        <f t="shared" si="66"/>
        <v>0</v>
      </c>
      <c r="Y258" s="175">
        <f t="shared" si="91"/>
        <v>0</v>
      </c>
      <c r="Z258" s="175">
        <f t="shared" si="67"/>
        <v>0</v>
      </c>
      <c r="AA258" s="274"/>
      <c r="AB258" s="271"/>
      <c r="AC258" s="272"/>
    </row>
    <row r="259" spans="1:29" ht="22.5">
      <c r="A259" s="172">
        <v>16</v>
      </c>
      <c r="B259" s="172">
        <v>3</v>
      </c>
      <c r="C259" s="172" t="s">
        <v>116</v>
      </c>
      <c r="D259" s="276" t="s">
        <v>581</v>
      </c>
      <c r="E259" s="276" t="s">
        <v>584</v>
      </c>
      <c r="F259" s="276">
        <v>20037372</v>
      </c>
      <c r="G259" s="173">
        <v>2010</v>
      </c>
      <c r="H259" s="173" t="s">
        <v>1275</v>
      </c>
      <c r="I259" s="173">
        <v>2</v>
      </c>
      <c r="J259" s="173" t="s">
        <v>1499</v>
      </c>
      <c r="K259" s="173" t="s">
        <v>1500</v>
      </c>
      <c r="L259" s="173" t="s">
        <v>1454</v>
      </c>
      <c r="M259" s="174">
        <v>1</v>
      </c>
      <c r="N259" s="270"/>
      <c r="O259" s="177">
        <f t="shared" si="65"/>
        <v>0</v>
      </c>
      <c r="P259" s="176"/>
      <c r="Q259" s="177">
        <f t="shared" si="87"/>
        <v>0</v>
      </c>
      <c r="R259" s="175">
        <f t="shared" si="88"/>
        <v>0</v>
      </c>
      <c r="S259" s="177">
        <f t="shared" si="89"/>
        <v>0</v>
      </c>
      <c r="T259" s="272"/>
      <c r="U259" s="275">
        <v>1</v>
      </c>
      <c r="V259" s="175">
        <f t="shared" si="90"/>
        <v>0</v>
      </c>
      <c r="W259" s="301"/>
      <c r="X259" s="175">
        <f t="shared" si="66"/>
        <v>0</v>
      </c>
      <c r="Y259" s="175">
        <f t="shared" si="91"/>
        <v>0</v>
      </c>
      <c r="Z259" s="175">
        <f t="shared" si="67"/>
        <v>0</v>
      </c>
      <c r="AA259" s="274"/>
      <c r="AB259" s="271"/>
      <c r="AC259" s="272"/>
    </row>
    <row r="260" spans="1:29" ht="33.75">
      <c r="A260" s="172">
        <v>16</v>
      </c>
      <c r="B260" s="172">
        <v>4</v>
      </c>
      <c r="C260" s="172" t="s">
        <v>116</v>
      </c>
      <c r="D260" s="276" t="s">
        <v>585</v>
      </c>
      <c r="E260" s="276" t="s">
        <v>586</v>
      </c>
      <c r="F260" s="276" t="s">
        <v>587</v>
      </c>
      <c r="G260" s="173">
        <v>2011</v>
      </c>
      <c r="H260" s="173" t="s">
        <v>1275</v>
      </c>
      <c r="I260" s="173">
        <v>2</v>
      </c>
      <c r="J260" s="173" t="s">
        <v>1501</v>
      </c>
      <c r="K260" s="173" t="s">
        <v>1502</v>
      </c>
      <c r="L260" s="173" t="s">
        <v>1339</v>
      </c>
      <c r="M260" s="174">
        <v>1</v>
      </c>
      <c r="N260" s="270"/>
      <c r="O260" s="177">
        <f t="shared" si="65"/>
        <v>0</v>
      </c>
      <c r="P260" s="176"/>
      <c r="Q260" s="177">
        <f t="shared" si="87"/>
        <v>0</v>
      </c>
      <c r="R260" s="175">
        <f t="shared" si="88"/>
        <v>0</v>
      </c>
      <c r="S260" s="177">
        <f t="shared" si="89"/>
        <v>0</v>
      </c>
      <c r="T260" s="272"/>
      <c r="U260" s="275">
        <v>1</v>
      </c>
      <c r="V260" s="175">
        <f t="shared" si="90"/>
        <v>0</v>
      </c>
      <c r="W260" s="301"/>
      <c r="X260" s="175">
        <f t="shared" si="66"/>
        <v>0</v>
      </c>
      <c r="Y260" s="175">
        <f t="shared" si="91"/>
        <v>0</v>
      </c>
      <c r="Z260" s="175">
        <f t="shared" si="67"/>
        <v>0</v>
      </c>
      <c r="AA260" s="274"/>
      <c r="AB260" s="271"/>
      <c r="AC260" s="272"/>
    </row>
    <row r="261" spans="1:29">
      <c r="A261" s="172">
        <v>16</v>
      </c>
      <c r="B261" s="172">
        <v>5</v>
      </c>
      <c r="C261" s="172" t="s">
        <v>116</v>
      </c>
      <c r="D261" s="276" t="s">
        <v>581</v>
      </c>
      <c r="E261" s="276" t="s">
        <v>588</v>
      </c>
      <c r="F261" s="276">
        <v>2209</v>
      </c>
      <c r="G261" s="173">
        <v>2002</v>
      </c>
      <c r="H261" s="173" t="s">
        <v>1275</v>
      </c>
      <c r="I261" s="173">
        <v>2</v>
      </c>
      <c r="J261" s="173">
        <v>0</v>
      </c>
      <c r="K261" s="173">
        <v>0</v>
      </c>
      <c r="L261" s="173" t="s">
        <v>1339</v>
      </c>
      <c r="M261" s="174">
        <v>1</v>
      </c>
      <c r="N261" s="270"/>
      <c r="O261" s="177">
        <f t="shared" ref="O261:O323" si="92">M261*N261*I261</f>
        <v>0</v>
      </c>
      <c r="P261" s="176"/>
      <c r="Q261" s="177">
        <f t="shared" si="87"/>
        <v>0</v>
      </c>
      <c r="R261" s="175">
        <f t="shared" si="88"/>
        <v>0</v>
      </c>
      <c r="S261" s="177">
        <f t="shared" si="89"/>
        <v>0</v>
      </c>
      <c r="T261" s="272"/>
      <c r="U261" s="275">
        <v>1</v>
      </c>
      <c r="V261" s="175">
        <f t="shared" si="90"/>
        <v>0</v>
      </c>
      <c r="W261" s="301"/>
      <c r="X261" s="175">
        <f t="shared" ref="X261:X323" si="93">V261*W261</f>
        <v>0</v>
      </c>
      <c r="Y261" s="175">
        <f t="shared" si="91"/>
        <v>0</v>
      </c>
      <c r="Z261" s="175">
        <f t="shared" ref="Z261:Z323" si="94">V261+X261</f>
        <v>0</v>
      </c>
      <c r="AA261" s="274"/>
      <c r="AB261" s="271"/>
      <c r="AC261" s="272"/>
    </row>
    <row r="262" spans="1:29" ht="22.5">
      <c r="A262" s="172">
        <v>16</v>
      </c>
      <c r="B262" s="172">
        <v>6</v>
      </c>
      <c r="C262" s="172" t="s">
        <v>155</v>
      </c>
      <c r="D262" s="276" t="s">
        <v>581</v>
      </c>
      <c r="E262" s="276" t="s">
        <v>589</v>
      </c>
      <c r="F262" s="276" t="s">
        <v>590</v>
      </c>
      <c r="G262" s="173">
        <v>2007</v>
      </c>
      <c r="H262" s="173" t="s">
        <v>1275</v>
      </c>
      <c r="I262" s="173">
        <v>2</v>
      </c>
      <c r="J262" s="173" t="s">
        <v>1503</v>
      </c>
      <c r="K262" s="173" t="s">
        <v>590</v>
      </c>
      <c r="L262" s="173">
        <v>0</v>
      </c>
      <c r="M262" s="174">
        <v>1</v>
      </c>
      <c r="N262" s="270"/>
      <c r="O262" s="177">
        <f t="shared" si="92"/>
        <v>0</v>
      </c>
      <c r="P262" s="176"/>
      <c r="Q262" s="177">
        <f t="shared" si="87"/>
        <v>0</v>
      </c>
      <c r="R262" s="175">
        <f t="shared" si="88"/>
        <v>0</v>
      </c>
      <c r="S262" s="177">
        <f t="shared" si="89"/>
        <v>0</v>
      </c>
      <c r="T262" s="272"/>
      <c r="U262" s="275">
        <v>1</v>
      </c>
      <c r="V262" s="175">
        <f t="shared" si="90"/>
        <v>0</v>
      </c>
      <c r="W262" s="301"/>
      <c r="X262" s="175">
        <f t="shared" si="93"/>
        <v>0</v>
      </c>
      <c r="Y262" s="175">
        <f t="shared" si="91"/>
        <v>0</v>
      </c>
      <c r="Z262" s="175">
        <f t="shared" si="94"/>
        <v>0</v>
      </c>
      <c r="AA262" s="274"/>
      <c r="AB262" s="271"/>
      <c r="AC262" s="272"/>
    </row>
    <row r="263" spans="1:29" ht="22.5">
      <c r="A263" s="172">
        <v>16</v>
      </c>
      <c r="B263" s="172">
        <v>7</v>
      </c>
      <c r="C263" s="172" t="s">
        <v>155</v>
      </c>
      <c r="D263" s="276" t="s">
        <v>591</v>
      </c>
      <c r="E263" s="276" t="s">
        <v>592</v>
      </c>
      <c r="F263" s="276" t="s">
        <v>593</v>
      </c>
      <c r="G263" s="173">
        <v>2008</v>
      </c>
      <c r="H263" s="173" t="s">
        <v>1275</v>
      </c>
      <c r="I263" s="173">
        <v>2</v>
      </c>
      <c r="J263" s="173" t="s">
        <v>1504</v>
      </c>
      <c r="K263" s="173" t="s">
        <v>593</v>
      </c>
      <c r="L263" s="173">
        <v>0</v>
      </c>
      <c r="M263" s="174">
        <v>1</v>
      </c>
      <c r="N263" s="270"/>
      <c r="O263" s="177">
        <f t="shared" si="92"/>
        <v>0</v>
      </c>
      <c r="P263" s="176"/>
      <c r="Q263" s="177">
        <f t="shared" si="87"/>
        <v>0</v>
      </c>
      <c r="R263" s="175">
        <f t="shared" si="88"/>
        <v>0</v>
      </c>
      <c r="S263" s="177">
        <f t="shared" si="89"/>
        <v>0</v>
      </c>
      <c r="T263" s="272"/>
      <c r="U263" s="275">
        <v>1</v>
      </c>
      <c r="V263" s="175">
        <f t="shared" si="90"/>
        <v>0</v>
      </c>
      <c r="W263" s="301"/>
      <c r="X263" s="175">
        <f t="shared" si="93"/>
        <v>0</v>
      </c>
      <c r="Y263" s="175">
        <f t="shared" si="91"/>
        <v>0</v>
      </c>
      <c r="Z263" s="175">
        <f t="shared" si="94"/>
        <v>0</v>
      </c>
      <c r="AA263" s="274"/>
      <c r="AB263" s="271"/>
      <c r="AC263" s="272"/>
    </row>
    <row r="264" spans="1:29" ht="33.75">
      <c r="A264" s="172">
        <v>16</v>
      </c>
      <c r="B264" s="172">
        <v>8</v>
      </c>
      <c r="C264" s="172" t="s">
        <v>155</v>
      </c>
      <c r="D264" s="276" t="s">
        <v>591</v>
      </c>
      <c r="E264" s="276" t="s">
        <v>594</v>
      </c>
      <c r="F264" s="276" t="s">
        <v>595</v>
      </c>
      <c r="G264" s="173">
        <v>2008</v>
      </c>
      <c r="H264" s="173" t="s">
        <v>1275</v>
      </c>
      <c r="I264" s="173">
        <v>2</v>
      </c>
      <c r="J264" s="173" t="s">
        <v>1504</v>
      </c>
      <c r="K264" s="173" t="s">
        <v>595</v>
      </c>
      <c r="L264" s="173">
        <v>0</v>
      </c>
      <c r="M264" s="174">
        <v>1</v>
      </c>
      <c r="N264" s="270"/>
      <c r="O264" s="177">
        <f t="shared" si="92"/>
        <v>0</v>
      </c>
      <c r="P264" s="176"/>
      <c r="Q264" s="177">
        <f t="shared" si="87"/>
        <v>0</v>
      </c>
      <c r="R264" s="175">
        <f t="shared" si="88"/>
        <v>0</v>
      </c>
      <c r="S264" s="177">
        <f t="shared" si="89"/>
        <v>0</v>
      </c>
      <c r="T264" s="272"/>
      <c r="U264" s="275">
        <v>1</v>
      </c>
      <c r="V264" s="175">
        <f t="shared" si="90"/>
        <v>0</v>
      </c>
      <c r="W264" s="301"/>
      <c r="X264" s="175">
        <f t="shared" si="93"/>
        <v>0</v>
      </c>
      <c r="Y264" s="175">
        <f t="shared" si="91"/>
        <v>0</v>
      </c>
      <c r="Z264" s="175">
        <f t="shared" si="94"/>
        <v>0</v>
      </c>
      <c r="AA264" s="274"/>
      <c r="AB264" s="271"/>
      <c r="AC264" s="272"/>
    </row>
    <row r="265" spans="1:29" s="288" customFormat="1">
      <c r="A265" s="277">
        <v>16</v>
      </c>
      <c r="B265" s="277">
        <v>0</v>
      </c>
      <c r="C265" s="277">
        <v>0</v>
      </c>
      <c r="D265" s="278">
        <v>0</v>
      </c>
      <c r="E265" s="278">
        <v>0</v>
      </c>
      <c r="F265" s="278">
        <v>0</v>
      </c>
      <c r="G265" s="279">
        <v>0</v>
      </c>
      <c r="H265" s="279">
        <v>0</v>
      </c>
      <c r="I265" s="279">
        <v>0</v>
      </c>
      <c r="J265" s="279">
        <v>0</v>
      </c>
      <c r="K265" s="279">
        <v>0</v>
      </c>
      <c r="L265" s="279">
        <v>0</v>
      </c>
      <c r="M265" s="280">
        <v>0</v>
      </c>
      <c r="N265" s="281"/>
      <c r="O265" s="282">
        <f>SUM(O257:O264)</f>
        <v>0</v>
      </c>
      <c r="P265" s="302"/>
      <c r="Q265" s="282">
        <f t="shared" ref="Q265:Z265" si="95">SUM(Q257:Q264)</f>
        <v>0</v>
      </c>
      <c r="R265" s="282"/>
      <c r="S265" s="282">
        <f t="shared" si="95"/>
        <v>0</v>
      </c>
      <c r="T265" s="309"/>
      <c r="U265" s="282">
        <f t="shared" si="95"/>
        <v>8</v>
      </c>
      <c r="V265" s="282">
        <f t="shared" si="95"/>
        <v>0</v>
      </c>
      <c r="W265" s="301"/>
      <c r="X265" s="282">
        <f t="shared" si="95"/>
        <v>0</v>
      </c>
      <c r="Y265" s="282"/>
      <c r="Z265" s="282">
        <f t="shared" si="95"/>
        <v>0</v>
      </c>
      <c r="AA265" s="286"/>
      <c r="AB265" s="287"/>
      <c r="AC265" s="284"/>
    </row>
    <row r="266" spans="1:29" ht="22.5">
      <c r="A266" s="172">
        <v>17</v>
      </c>
      <c r="B266" s="172">
        <v>1</v>
      </c>
      <c r="C266" s="172" t="s">
        <v>116</v>
      </c>
      <c r="D266" s="276" t="s">
        <v>596</v>
      </c>
      <c r="E266" s="276" t="s">
        <v>597</v>
      </c>
      <c r="F266" s="276" t="s">
        <v>598</v>
      </c>
      <c r="G266" s="173">
        <v>1999</v>
      </c>
      <c r="H266" s="173" t="s">
        <v>1275</v>
      </c>
      <c r="I266" s="173">
        <v>2</v>
      </c>
      <c r="J266" s="173" t="s">
        <v>1505</v>
      </c>
      <c r="K266" s="173">
        <v>0</v>
      </c>
      <c r="L266" s="173" t="s">
        <v>1506</v>
      </c>
      <c r="M266" s="174">
        <v>1</v>
      </c>
      <c r="N266" s="270"/>
      <c r="O266" s="177">
        <f t="shared" si="92"/>
        <v>0</v>
      </c>
      <c r="P266" s="176"/>
      <c r="Q266" s="177">
        <f t="shared" ref="Q266:Q281" si="96">O266*P266</f>
        <v>0</v>
      </c>
      <c r="R266" s="175">
        <f t="shared" ref="R266:R281" si="97">S266/(M266*I266)</f>
        <v>0</v>
      </c>
      <c r="S266" s="177">
        <f t="shared" ref="S266:S281" si="98">O266+Q266</f>
        <v>0</v>
      </c>
      <c r="T266" s="272"/>
      <c r="U266" s="275">
        <v>1</v>
      </c>
      <c r="V266" s="175">
        <f t="shared" ref="V266:V281" si="99">T266*U266*M266</f>
        <v>0</v>
      </c>
      <c r="W266" s="301"/>
      <c r="X266" s="175">
        <f t="shared" si="93"/>
        <v>0</v>
      </c>
      <c r="Y266" s="175">
        <f t="shared" ref="Y266:Y281" si="100">Z266/(M266*U266)</f>
        <v>0</v>
      </c>
      <c r="Z266" s="175">
        <f t="shared" si="94"/>
        <v>0</v>
      </c>
      <c r="AA266" s="274"/>
      <c r="AB266" s="271"/>
      <c r="AC266" s="272"/>
    </row>
    <row r="267" spans="1:29">
      <c r="A267" s="172">
        <v>17</v>
      </c>
      <c r="B267" s="172">
        <v>2</v>
      </c>
      <c r="C267" s="172" t="s">
        <v>155</v>
      </c>
      <c r="D267" s="276" t="s">
        <v>599</v>
      </c>
      <c r="E267" s="276"/>
      <c r="F267" s="276"/>
      <c r="G267" s="173">
        <v>2003</v>
      </c>
      <c r="H267" s="173" t="s">
        <v>1275</v>
      </c>
      <c r="I267" s="173">
        <v>2</v>
      </c>
      <c r="J267" s="173">
        <v>0</v>
      </c>
      <c r="K267" s="173">
        <v>0</v>
      </c>
      <c r="L267" s="173">
        <v>0</v>
      </c>
      <c r="M267" s="174">
        <v>1</v>
      </c>
      <c r="N267" s="270"/>
      <c r="O267" s="177">
        <f t="shared" si="92"/>
        <v>0</v>
      </c>
      <c r="P267" s="176"/>
      <c r="Q267" s="177">
        <f t="shared" si="96"/>
        <v>0</v>
      </c>
      <c r="R267" s="175">
        <f t="shared" si="97"/>
        <v>0</v>
      </c>
      <c r="S267" s="177">
        <f t="shared" si="98"/>
        <v>0</v>
      </c>
      <c r="T267" s="272"/>
      <c r="U267" s="275">
        <v>1</v>
      </c>
      <c r="V267" s="175">
        <f t="shared" si="99"/>
        <v>0</v>
      </c>
      <c r="W267" s="301"/>
      <c r="X267" s="175">
        <f t="shared" si="93"/>
        <v>0</v>
      </c>
      <c r="Y267" s="175">
        <f t="shared" si="100"/>
        <v>0</v>
      </c>
      <c r="Z267" s="175">
        <f t="shared" si="94"/>
        <v>0</v>
      </c>
      <c r="AA267" s="274"/>
      <c r="AB267" s="271"/>
      <c r="AC267" s="272"/>
    </row>
    <row r="268" spans="1:29">
      <c r="A268" s="172">
        <v>17</v>
      </c>
      <c r="B268" s="172">
        <v>3</v>
      </c>
      <c r="C268" s="172" t="s">
        <v>155</v>
      </c>
      <c r="D268" s="276" t="s">
        <v>600</v>
      </c>
      <c r="E268" s="276" t="s">
        <v>601</v>
      </c>
      <c r="F268" s="276" t="s">
        <v>602</v>
      </c>
      <c r="G268" s="173">
        <v>1989</v>
      </c>
      <c r="H268" s="173" t="s">
        <v>1275</v>
      </c>
      <c r="I268" s="173">
        <v>2</v>
      </c>
      <c r="J268" s="173" t="s">
        <v>1507</v>
      </c>
      <c r="K268" s="173" t="s">
        <v>602</v>
      </c>
      <c r="L268" s="173">
        <v>0</v>
      </c>
      <c r="M268" s="174">
        <v>1</v>
      </c>
      <c r="N268" s="270"/>
      <c r="O268" s="177">
        <f t="shared" si="92"/>
        <v>0</v>
      </c>
      <c r="P268" s="176"/>
      <c r="Q268" s="177">
        <f t="shared" si="96"/>
        <v>0</v>
      </c>
      <c r="R268" s="175">
        <f t="shared" si="97"/>
        <v>0</v>
      </c>
      <c r="S268" s="177">
        <f t="shared" si="98"/>
        <v>0</v>
      </c>
      <c r="T268" s="272"/>
      <c r="U268" s="275">
        <v>1</v>
      </c>
      <c r="V268" s="175">
        <f t="shared" si="99"/>
        <v>0</v>
      </c>
      <c r="W268" s="301"/>
      <c r="X268" s="175">
        <f t="shared" si="93"/>
        <v>0</v>
      </c>
      <c r="Y268" s="175">
        <f t="shared" si="100"/>
        <v>0</v>
      </c>
      <c r="Z268" s="175">
        <f t="shared" si="94"/>
        <v>0</v>
      </c>
      <c r="AA268" s="274"/>
      <c r="AB268" s="271"/>
      <c r="AC268" s="272"/>
    </row>
    <row r="269" spans="1:29">
      <c r="A269" s="172">
        <v>17</v>
      </c>
      <c r="B269" s="172">
        <v>4</v>
      </c>
      <c r="C269" s="172" t="s">
        <v>155</v>
      </c>
      <c r="D269" s="276" t="s">
        <v>603</v>
      </c>
      <c r="E269" s="276" t="s">
        <v>601</v>
      </c>
      <c r="F269" s="276">
        <v>8980</v>
      </c>
      <c r="G269" s="173">
        <v>1990</v>
      </c>
      <c r="H269" s="173" t="s">
        <v>1275</v>
      </c>
      <c r="I269" s="173">
        <v>2</v>
      </c>
      <c r="J269" s="173" t="s">
        <v>1508</v>
      </c>
      <c r="K269" s="173">
        <v>8980</v>
      </c>
      <c r="L269" s="173">
        <v>0</v>
      </c>
      <c r="M269" s="174">
        <v>1</v>
      </c>
      <c r="N269" s="270"/>
      <c r="O269" s="177">
        <f t="shared" si="92"/>
        <v>0</v>
      </c>
      <c r="P269" s="176"/>
      <c r="Q269" s="177">
        <f t="shared" si="96"/>
        <v>0</v>
      </c>
      <c r="R269" s="175">
        <f t="shared" si="97"/>
        <v>0</v>
      </c>
      <c r="S269" s="177">
        <f t="shared" si="98"/>
        <v>0</v>
      </c>
      <c r="T269" s="272"/>
      <c r="U269" s="275">
        <v>1</v>
      </c>
      <c r="V269" s="175">
        <f t="shared" si="99"/>
        <v>0</v>
      </c>
      <c r="W269" s="301"/>
      <c r="X269" s="175">
        <f t="shared" si="93"/>
        <v>0</v>
      </c>
      <c r="Y269" s="175">
        <f t="shared" si="100"/>
        <v>0</v>
      </c>
      <c r="Z269" s="175">
        <f t="shared" si="94"/>
        <v>0</v>
      </c>
      <c r="AA269" s="274"/>
      <c r="AB269" s="271"/>
      <c r="AC269" s="272"/>
    </row>
    <row r="270" spans="1:29" ht="22.5">
      <c r="A270" s="172">
        <v>17</v>
      </c>
      <c r="B270" s="172">
        <v>5</v>
      </c>
      <c r="C270" s="172" t="s">
        <v>155</v>
      </c>
      <c r="D270" s="276" t="s">
        <v>604</v>
      </c>
      <c r="E270" s="276" t="s">
        <v>601</v>
      </c>
      <c r="F270" s="276" t="s">
        <v>99</v>
      </c>
      <c r="G270" s="173">
        <v>2003</v>
      </c>
      <c r="H270" s="173" t="s">
        <v>1275</v>
      </c>
      <c r="I270" s="173">
        <v>2</v>
      </c>
      <c r="J270" s="173" t="s">
        <v>1509</v>
      </c>
      <c r="K270" s="173" t="s">
        <v>99</v>
      </c>
      <c r="L270" s="173">
        <v>0</v>
      </c>
      <c r="M270" s="174">
        <v>1</v>
      </c>
      <c r="N270" s="270"/>
      <c r="O270" s="177">
        <f t="shared" si="92"/>
        <v>0</v>
      </c>
      <c r="P270" s="176"/>
      <c r="Q270" s="177">
        <f t="shared" si="96"/>
        <v>0</v>
      </c>
      <c r="R270" s="175">
        <f t="shared" si="97"/>
        <v>0</v>
      </c>
      <c r="S270" s="177">
        <f t="shared" si="98"/>
        <v>0</v>
      </c>
      <c r="T270" s="272"/>
      <c r="U270" s="275">
        <v>1</v>
      </c>
      <c r="V270" s="175">
        <f t="shared" si="99"/>
        <v>0</v>
      </c>
      <c r="W270" s="301"/>
      <c r="X270" s="175">
        <f t="shared" si="93"/>
        <v>0</v>
      </c>
      <c r="Y270" s="175">
        <f t="shared" si="100"/>
        <v>0</v>
      </c>
      <c r="Z270" s="175">
        <f t="shared" si="94"/>
        <v>0</v>
      </c>
      <c r="AA270" s="274"/>
      <c r="AB270" s="271"/>
      <c r="AC270" s="272"/>
    </row>
    <row r="271" spans="1:29">
      <c r="A271" s="172">
        <v>17</v>
      </c>
      <c r="B271" s="172">
        <v>6</v>
      </c>
      <c r="C271" s="172" t="s">
        <v>155</v>
      </c>
      <c r="D271" s="276" t="s">
        <v>605</v>
      </c>
      <c r="E271" s="276" t="s">
        <v>606</v>
      </c>
      <c r="F271" s="276">
        <v>63173</v>
      </c>
      <c r="G271" s="173">
        <v>2000</v>
      </c>
      <c r="H271" s="173" t="s">
        <v>1275</v>
      </c>
      <c r="I271" s="173">
        <v>2</v>
      </c>
      <c r="J271" s="173" t="s">
        <v>1510</v>
      </c>
      <c r="K271" s="173">
        <v>63173</v>
      </c>
      <c r="L271" s="173">
        <v>0</v>
      </c>
      <c r="M271" s="174">
        <v>1</v>
      </c>
      <c r="N271" s="270"/>
      <c r="O271" s="177">
        <f t="shared" si="92"/>
        <v>0</v>
      </c>
      <c r="P271" s="176"/>
      <c r="Q271" s="177">
        <f t="shared" si="96"/>
        <v>0</v>
      </c>
      <c r="R271" s="175">
        <f t="shared" si="97"/>
        <v>0</v>
      </c>
      <c r="S271" s="177">
        <f t="shared" si="98"/>
        <v>0</v>
      </c>
      <c r="T271" s="272"/>
      <c r="U271" s="275">
        <v>1</v>
      </c>
      <c r="V271" s="175">
        <f t="shared" si="99"/>
        <v>0</v>
      </c>
      <c r="W271" s="301"/>
      <c r="X271" s="175">
        <f t="shared" si="93"/>
        <v>0</v>
      </c>
      <c r="Y271" s="175">
        <f t="shared" si="100"/>
        <v>0</v>
      </c>
      <c r="Z271" s="175">
        <f t="shared" si="94"/>
        <v>0</v>
      </c>
      <c r="AA271" s="274"/>
      <c r="AB271" s="271"/>
      <c r="AC271" s="272"/>
    </row>
    <row r="272" spans="1:29" ht="22.5">
      <c r="A272" s="172">
        <v>17</v>
      </c>
      <c r="B272" s="172">
        <v>7</v>
      </c>
      <c r="C272" s="172" t="s">
        <v>155</v>
      </c>
      <c r="D272" s="276" t="s">
        <v>607</v>
      </c>
      <c r="E272" s="276" t="s">
        <v>608</v>
      </c>
      <c r="F272" s="276">
        <v>225</v>
      </c>
      <c r="G272" s="173">
        <v>2003</v>
      </c>
      <c r="H272" s="173" t="s">
        <v>1275</v>
      </c>
      <c r="I272" s="173">
        <v>2</v>
      </c>
      <c r="J272" s="173" t="s">
        <v>1511</v>
      </c>
      <c r="K272" s="173">
        <v>225</v>
      </c>
      <c r="L272" s="173">
        <v>0</v>
      </c>
      <c r="M272" s="174">
        <v>1</v>
      </c>
      <c r="N272" s="270"/>
      <c r="O272" s="177">
        <f t="shared" si="92"/>
        <v>0</v>
      </c>
      <c r="P272" s="176"/>
      <c r="Q272" s="177">
        <f t="shared" si="96"/>
        <v>0</v>
      </c>
      <c r="R272" s="175">
        <f t="shared" si="97"/>
        <v>0</v>
      </c>
      <c r="S272" s="177">
        <f t="shared" si="98"/>
        <v>0</v>
      </c>
      <c r="T272" s="272"/>
      <c r="U272" s="275">
        <v>1</v>
      </c>
      <c r="V272" s="175">
        <f t="shared" si="99"/>
        <v>0</v>
      </c>
      <c r="W272" s="301"/>
      <c r="X272" s="175">
        <f t="shared" si="93"/>
        <v>0</v>
      </c>
      <c r="Y272" s="175">
        <f t="shared" si="100"/>
        <v>0</v>
      </c>
      <c r="Z272" s="175">
        <f t="shared" si="94"/>
        <v>0</v>
      </c>
      <c r="AA272" s="274"/>
      <c r="AB272" s="271"/>
      <c r="AC272" s="272"/>
    </row>
    <row r="273" spans="1:29" ht="22.5">
      <c r="A273" s="172">
        <v>17</v>
      </c>
      <c r="B273" s="172">
        <v>8</v>
      </c>
      <c r="C273" s="172" t="s">
        <v>155</v>
      </c>
      <c r="D273" s="276" t="s">
        <v>609</v>
      </c>
      <c r="E273" s="276" t="s">
        <v>610</v>
      </c>
      <c r="F273" s="276" t="s">
        <v>601</v>
      </c>
      <c r="G273" s="173" t="s">
        <v>601</v>
      </c>
      <c r="H273" s="173" t="s">
        <v>1275</v>
      </c>
      <c r="I273" s="173">
        <v>2</v>
      </c>
      <c r="J273" s="173" t="s">
        <v>1512</v>
      </c>
      <c r="K273" s="173" t="s">
        <v>601</v>
      </c>
      <c r="L273" s="173">
        <v>0</v>
      </c>
      <c r="M273" s="174">
        <v>1</v>
      </c>
      <c r="N273" s="270"/>
      <c r="O273" s="177">
        <f t="shared" si="92"/>
        <v>0</v>
      </c>
      <c r="P273" s="176"/>
      <c r="Q273" s="177">
        <f t="shared" si="96"/>
        <v>0</v>
      </c>
      <c r="R273" s="175">
        <f t="shared" si="97"/>
        <v>0</v>
      </c>
      <c r="S273" s="177">
        <f t="shared" si="98"/>
        <v>0</v>
      </c>
      <c r="T273" s="272"/>
      <c r="U273" s="275">
        <v>1</v>
      </c>
      <c r="V273" s="175">
        <f t="shared" si="99"/>
        <v>0</v>
      </c>
      <c r="W273" s="301"/>
      <c r="X273" s="175">
        <f t="shared" si="93"/>
        <v>0</v>
      </c>
      <c r="Y273" s="175">
        <f t="shared" si="100"/>
        <v>0</v>
      </c>
      <c r="Z273" s="175">
        <f t="shared" si="94"/>
        <v>0</v>
      </c>
      <c r="AA273" s="274"/>
      <c r="AB273" s="271"/>
      <c r="AC273" s="272"/>
    </row>
    <row r="274" spans="1:29">
      <c r="A274" s="172">
        <v>17</v>
      </c>
      <c r="B274" s="172">
        <v>9</v>
      </c>
      <c r="C274" s="172" t="s">
        <v>155</v>
      </c>
      <c r="D274" s="276" t="s">
        <v>609</v>
      </c>
      <c r="E274" s="276" t="s">
        <v>610</v>
      </c>
      <c r="F274" s="276"/>
      <c r="G274" s="173" t="s">
        <v>601</v>
      </c>
      <c r="H274" s="173" t="s">
        <v>1275</v>
      </c>
      <c r="I274" s="173">
        <v>2</v>
      </c>
      <c r="J274" s="173" t="s">
        <v>1513</v>
      </c>
      <c r="K274" s="173">
        <v>0</v>
      </c>
      <c r="L274" s="173">
        <v>0</v>
      </c>
      <c r="M274" s="174">
        <v>1</v>
      </c>
      <c r="N274" s="270"/>
      <c r="O274" s="177">
        <f t="shared" si="92"/>
        <v>0</v>
      </c>
      <c r="P274" s="176"/>
      <c r="Q274" s="177">
        <f t="shared" si="96"/>
        <v>0</v>
      </c>
      <c r="R274" s="175">
        <f t="shared" si="97"/>
        <v>0</v>
      </c>
      <c r="S274" s="177">
        <f t="shared" si="98"/>
        <v>0</v>
      </c>
      <c r="T274" s="272"/>
      <c r="U274" s="275">
        <v>1</v>
      </c>
      <c r="V274" s="175">
        <f t="shared" si="99"/>
        <v>0</v>
      </c>
      <c r="W274" s="301"/>
      <c r="X274" s="175">
        <f t="shared" si="93"/>
        <v>0</v>
      </c>
      <c r="Y274" s="175">
        <f t="shared" si="100"/>
        <v>0</v>
      </c>
      <c r="Z274" s="175">
        <f t="shared" si="94"/>
        <v>0</v>
      </c>
      <c r="AA274" s="274"/>
      <c r="AB274" s="271"/>
      <c r="AC274" s="272"/>
    </row>
    <row r="275" spans="1:29">
      <c r="A275" s="172">
        <v>17</v>
      </c>
      <c r="B275" s="172">
        <v>10</v>
      </c>
      <c r="C275" s="172" t="s">
        <v>155</v>
      </c>
      <c r="D275" s="276" t="s">
        <v>611</v>
      </c>
      <c r="E275" s="276" t="s">
        <v>612</v>
      </c>
      <c r="F275" s="276">
        <v>2070391</v>
      </c>
      <c r="G275" s="173">
        <v>1993</v>
      </c>
      <c r="H275" s="173" t="s">
        <v>1275</v>
      </c>
      <c r="I275" s="173">
        <v>2</v>
      </c>
      <c r="J275" s="173" t="s">
        <v>1514</v>
      </c>
      <c r="K275" s="173">
        <v>2070391</v>
      </c>
      <c r="L275" s="173">
        <v>0</v>
      </c>
      <c r="M275" s="174">
        <v>1</v>
      </c>
      <c r="N275" s="270"/>
      <c r="O275" s="177">
        <f t="shared" si="92"/>
        <v>0</v>
      </c>
      <c r="P275" s="176"/>
      <c r="Q275" s="177">
        <f t="shared" si="96"/>
        <v>0</v>
      </c>
      <c r="R275" s="175">
        <f t="shared" si="97"/>
        <v>0</v>
      </c>
      <c r="S275" s="177">
        <f t="shared" si="98"/>
        <v>0</v>
      </c>
      <c r="T275" s="272"/>
      <c r="U275" s="275">
        <v>1</v>
      </c>
      <c r="V275" s="175">
        <f t="shared" si="99"/>
        <v>0</v>
      </c>
      <c r="W275" s="301"/>
      <c r="X275" s="175">
        <f t="shared" si="93"/>
        <v>0</v>
      </c>
      <c r="Y275" s="175">
        <f t="shared" si="100"/>
        <v>0</v>
      </c>
      <c r="Z275" s="175">
        <f t="shared" si="94"/>
        <v>0</v>
      </c>
      <c r="AA275" s="274"/>
      <c r="AB275" s="271"/>
      <c r="AC275" s="272"/>
    </row>
    <row r="276" spans="1:29" ht="22.5">
      <c r="A276" s="172">
        <v>17</v>
      </c>
      <c r="B276" s="172">
        <v>11</v>
      </c>
      <c r="C276" s="172" t="s">
        <v>155</v>
      </c>
      <c r="D276" s="276" t="s">
        <v>613</v>
      </c>
      <c r="E276" s="276" t="s">
        <v>614</v>
      </c>
      <c r="F276" s="276">
        <v>82</v>
      </c>
      <c r="G276" s="173">
        <v>2008</v>
      </c>
      <c r="H276" s="173" t="s">
        <v>1275</v>
      </c>
      <c r="I276" s="173">
        <v>2</v>
      </c>
      <c r="J276" s="173" t="s">
        <v>1511</v>
      </c>
      <c r="K276" s="173">
        <v>82</v>
      </c>
      <c r="L276" s="173">
        <v>0</v>
      </c>
      <c r="M276" s="174">
        <v>1</v>
      </c>
      <c r="N276" s="270"/>
      <c r="O276" s="177">
        <f t="shared" si="92"/>
        <v>0</v>
      </c>
      <c r="P276" s="176"/>
      <c r="Q276" s="177">
        <f t="shared" si="96"/>
        <v>0</v>
      </c>
      <c r="R276" s="175">
        <f t="shared" si="97"/>
        <v>0</v>
      </c>
      <c r="S276" s="177">
        <f t="shared" si="98"/>
        <v>0</v>
      </c>
      <c r="T276" s="272"/>
      <c r="U276" s="275">
        <v>1</v>
      </c>
      <c r="V276" s="175">
        <f t="shared" si="99"/>
        <v>0</v>
      </c>
      <c r="W276" s="301"/>
      <c r="X276" s="175">
        <f t="shared" si="93"/>
        <v>0</v>
      </c>
      <c r="Y276" s="175">
        <f t="shared" si="100"/>
        <v>0</v>
      </c>
      <c r="Z276" s="175">
        <f t="shared" si="94"/>
        <v>0</v>
      </c>
      <c r="AA276" s="274"/>
      <c r="AB276" s="271"/>
      <c r="AC276" s="272"/>
    </row>
    <row r="277" spans="1:29">
      <c r="A277" s="172">
        <v>17</v>
      </c>
      <c r="B277" s="172">
        <v>12</v>
      </c>
      <c r="C277" s="172" t="s">
        <v>155</v>
      </c>
      <c r="D277" s="276" t="s">
        <v>611</v>
      </c>
      <c r="E277" s="276" t="s">
        <v>615</v>
      </c>
      <c r="F277" s="276">
        <v>8588</v>
      </c>
      <c r="G277" s="173">
        <v>1993</v>
      </c>
      <c r="H277" s="173" t="s">
        <v>1275</v>
      </c>
      <c r="I277" s="173">
        <v>2</v>
      </c>
      <c r="J277" s="173" t="s">
        <v>1515</v>
      </c>
      <c r="K277" s="173">
        <v>8588</v>
      </c>
      <c r="L277" s="173">
        <v>0</v>
      </c>
      <c r="M277" s="174">
        <v>1</v>
      </c>
      <c r="N277" s="270"/>
      <c r="O277" s="177">
        <f t="shared" si="92"/>
        <v>0</v>
      </c>
      <c r="P277" s="176"/>
      <c r="Q277" s="177">
        <f t="shared" si="96"/>
        <v>0</v>
      </c>
      <c r="R277" s="175">
        <f t="shared" si="97"/>
        <v>0</v>
      </c>
      <c r="S277" s="177">
        <f t="shared" si="98"/>
        <v>0</v>
      </c>
      <c r="T277" s="272"/>
      <c r="U277" s="275">
        <v>1</v>
      </c>
      <c r="V277" s="175">
        <f t="shared" si="99"/>
        <v>0</v>
      </c>
      <c r="W277" s="301"/>
      <c r="X277" s="175">
        <f t="shared" si="93"/>
        <v>0</v>
      </c>
      <c r="Y277" s="175">
        <f t="shared" si="100"/>
        <v>0</v>
      </c>
      <c r="Z277" s="175">
        <f t="shared" si="94"/>
        <v>0</v>
      </c>
      <c r="AA277" s="274"/>
      <c r="AB277" s="271"/>
      <c r="AC277" s="272"/>
    </row>
    <row r="278" spans="1:29">
      <c r="A278" s="172">
        <v>17</v>
      </c>
      <c r="B278" s="172">
        <v>13</v>
      </c>
      <c r="C278" s="172" t="s">
        <v>155</v>
      </c>
      <c r="D278" s="276" t="s">
        <v>616</v>
      </c>
      <c r="E278" s="276" t="s">
        <v>617</v>
      </c>
      <c r="F278" s="276">
        <v>160</v>
      </c>
      <c r="G278" s="173">
        <v>1993</v>
      </c>
      <c r="H278" s="173" t="s">
        <v>1275</v>
      </c>
      <c r="I278" s="173">
        <v>2</v>
      </c>
      <c r="J278" s="173" t="s">
        <v>1516</v>
      </c>
      <c r="K278" s="173">
        <v>160</v>
      </c>
      <c r="L278" s="173">
        <v>0</v>
      </c>
      <c r="M278" s="174">
        <v>1</v>
      </c>
      <c r="N278" s="270"/>
      <c r="O278" s="177">
        <f t="shared" si="92"/>
        <v>0</v>
      </c>
      <c r="P278" s="176"/>
      <c r="Q278" s="177">
        <f t="shared" si="96"/>
        <v>0</v>
      </c>
      <c r="R278" s="175">
        <f t="shared" si="97"/>
        <v>0</v>
      </c>
      <c r="S278" s="177">
        <f t="shared" si="98"/>
        <v>0</v>
      </c>
      <c r="T278" s="272"/>
      <c r="U278" s="275">
        <v>1</v>
      </c>
      <c r="V278" s="175">
        <f t="shared" si="99"/>
        <v>0</v>
      </c>
      <c r="W278" s="301"/>
      <c r="X278" s="175">
        <f t="shared" si="93"/>
        <v>0</v>
      </c>
      <c r="Y278" s="175">
        <f t="shared" si="100"/>
        <v>0</v>
      </c>
      <c r="Z278" s="175">
        <f t="shared" si="94"/>
        <v>0</v>
      </c>
      <c r="AA278" s="274"/>
      <c r="AB278" s="271"/>
      <c r="AC278" s="272"/>
    </row>
    <row r="279" spans="1:29">
      <c r="A279" s="172">
        <v>17</v>
      </c>
      <c r="B279" s="172">
        <v>14</v>
      </c>
      <c r="C279" s="172" t="s">
        <v>155</v>
      </c>
      <c r="D279" s="276" t="s">
        <v>609</v>
      </c>
      <c r="E279" s="276" t="s">
        <v>601</v>
      </c>
      <c r="F279" s="276">
        <v>332053</v>
      </c>
      <c r="G279" s="173">
        <v>2003</v>
      </c>
      <c r="H279" s="173" t="s">
        <v>1275</v>
      </c>
      <c r="I279" s="173">
        <v>2</v>
      </c>
      <c r="J279" s="173" t="s">
        <v>1517</v>
      </c>
      <c r="K279" s="173">
        <v>332053</v>
      </c>
      <c r="L279" s="173">
        <v>0</v>
      </c>
      <c r="M279" s="174">
        <v>1</v>
      </c>
      <c r="N279" s="270"/>
      <c r="O279" s="177">
        <f t="shared" si="92"/>
        <v>0</v>
      </c>
      <c r="P279" s="176"/>
      <c r="Q279" s="177">
        <f t="shared" si="96"/>
        <v>0</v>
      </c>
      <c r="R279" s="175">
        <f t="shared" si="97"/>
        <v>0</v>
      </c>
      <c r="S279" s="177">
        <f t="shared" si="98"/>
        <v>0</v>
      </c>
      <c r="T279" s="272"/>
      <c r="U279" s="275">
        <v>1</v>
      </c>
      <c r="V279" s="175">
        <f t="shared" si="99"/>
        <v>0</v>
      </c>
      <c r="W279" s="301"/>
      <c r="X279" s="175">
        <f t="shared" si="93"/>
        <v>0</v>
      </c>
      <c r="Y279" s="175">
        <f t="shared" si="100"/>
        <v>0</v>
      </c>
      <c r="Z279" s="175">
        <f t="shared" si="94"/>
        <v>0</v>
      </c>
      <c r="AA279" s="274"/>
      <c r="AB279" s="271"/>
      <c r="AC279" s="272"/>
    </row>
    <row r="280" spans="1:29">
      <c r="A280" s="172">
        <v>17</v>
      </c>
      <c r="B280" s="172">
        <v>15</v>
      </c>
      <c r="C280" s="172" t="s">
        <v>155</v>
      </c>
      <c r="D280" s="276" t="s">
        <v>618</v>
      </c>
      <c r="E280" s="276" t="s">
        <v>619</v>
      </c>
      <c r="F280" s="276">
        <v>19415</v>
      </c>
      <c r="G280" s="173">
        <v>1993</v>
      </c>
      <c r="H280" s="173" t="s">
        <v>1275</v>
      </c>
      <c r="I280" s="173">
        <v>2</v>
      </c>
      <c r="J280" s="173" t="s">
        <v>1516</v>
      </c>
      <c r="K280" s="173">
        <v>19415</v>
      </c>
      <c r="L280" s="173">
        <v>0</v>
      </c>
      <c r="M280" s="174">
        <v>1</v>
      </c>
      <c r="N280" s="270"/>
      <c r="O280" s="177">
        <f t="shared" si="92"/>
        <v>0</v>
      </c>
      <c r="P280" s="176"/>
      <c r="Q280" s="177">
        <f t="shared" si="96"/>
        <v>0</v>
      </c>
      <c r="R280" s="175">
        <f t="shared" si="97"/>
        <v>0</v>
      </c>
      <c r="S280" s="177">
        <f t="shared" si="98"/>
        <v>0</v>
      </c>
      <c r="T280" s="272"/>
      <c r="U280" s="275">
        <v>1</v>
      </c>
      <c r="V280" s="175">
        <f t="shared" si="99"/>
        <v>0</v>
      </c>
      <c r="W280" s="301"/>
      <c r="X280" s="175">
        <f t="shared" si="93"/>
        <v>0</v>
      </c>
      <c r="Y280" s="175">
        <f t="shared" si="100"/>
        <v>0</v>
      </c>
      <c r="Z280" s="175">
        <f t="shared" si="94"/>
        <v>0</v>
      </c>
      <c r="AA280" s="274"/>
      <c r="AB280" s="271"/>
      <c r="AC280" s="272"/>
    </row>
    <row r="281" spans="1:29" ht="33.75">
      <c r="A281" s="172">
        <v>17</v>
      </c>
      <c r="B281" s="172">
        <v>16</v>
      </c>
      <c r="C281" s="172" t="s">
        <v>155</v>
      </c>
      <c r="D281" s="276" t="s">
        <v>620</v>
      </c>
      <c r="E281" s="276"/>
      <c r="F281" s="276"/>
      <c r="G281" s="173">
        <v>2008</v>
      </c>
      <c r="H281" s="173" t="s">
        <v>1275</v>
      </c>
      <c r="I281" s="173">
        <v>2</v>
      </c>
      <c r="J281" s="173">
        <v>0</v>
      </c>
      <c r="K281" s="173">
        <v>0</v>
      </c>
      <c r="L281" s="173">
        <v>0</v>
      </c>
      <c r="M281" s="174">
        <v>1</v>
      </c>
      <c r="N281" s="270"/>
      <c r="O281" s="177">
        <f t="shared" si="92"/>
        <v>0</v>
      </c>
      <c r="P281" s="176"/>
      <c r="Q281" s="177">
        <f t="shared" si="96"/>
        <v>0</v>
      </c>
      <c r="R281" s="175">
        <f t="shared" si="97"/>
        <v>0</v>
      </c>
      <c r="S281" s="177">
        <f t="shared" si="98"/>
        <v>0</v>
      </c>
      <c r="T281" s="272"/>
      <c r="U281" s="275">
        <v>1</v>
      </c>
      <c r="V281" s="175">
        <f t="shared" si="99"/>
        <v>0</v>
      </c>
      <c r="W281" s="301"/>
      <c r="X281" s="175">
        <f t="shared" si="93"/>
        <v>0</v>
      </c>
      <c r="Y281" s="175">
        <f t="shared" si="100"/>
        <v>0</v>
      </c>
      <c r="Z281" s="175">
        <f t="shared" si="94"/>
        <v>0</v>
      </c>
      <c r="AA281" s="274"/>
      <c r="AB281" s="271"/>
      <c r="AC281" s="272"/>
    </row>
    <row r="282" spans="1:29" s="288" customFormat="1">
      <c r="A282" s="277">
        <v>17</v>
      </c>
      <c r="B282" s="277">
        <v>0</v>
      </c>
      <c r="C282" s="277">
        <v>0</v>
      </c>
      <c r="D282" s="278">
        <v>0</v>
      </c>
      <c r="E282" s="278">
        <v>0</v>
      </c>
      <c r="F282" s="278">
        <v>0</v>
      </c>
      <c r="G282" s="279">
        <v>0</v>
      </c>
      <c r="H282" s="279">
        <v>0</v>
      </c>
      <c r="I282" s="279">
        <v>0</v>
      </c>
      <c r="J282" s="279">
        <v>0</v>
      </c>
      <c r="K282" s="279">
        <v>0</v>
      </c>
      <c r="L282" s="279">
        <v>0</v>
      </c>
      <c r="M282" s="280">
        <v>0</v>
      </c>
      <c r="N282" s="281"/>
      <c r="O282" s="282">
        <f>SUM(O266:O281)</f>
        <v>0</v>
      </c>
      <c r="P282" s="302"/>
      <c r="Q282" s="282">
        <f t="shared" ref="Q282:Z282" si="101">SUM(Q266:Q281)</f>
        <v>0</v>
      </c>
      <c r="R282" s="282"/>
      <c r="S282" s="282">
        <f t="shared" si="101"/>
        <v>0</v>
      </c>
      <c r="T282" s="309"/>
      <c r="U282" s="282">
        <f t="shared" si="101"/>
        <v>16</v>
      </c>
      <c r="V282" s="282">
        <f t="shared" si="101"/>
        <v>0</v>
      </c>
      <c r="W282" s="301"/>
      <c r="X282" s="282">
        <f t="shared" si="101"/>
        <v>0</v>
      </c>
      <c r="Y282" s="282"/>
      <c r="Z282" s="282">
        <f t="shared" si="101"/>
        <v>0</v>
      </c>
      <c r="AA282" s="286"/>
      <c r="AB282" s="287"/>
      <c r="AC282" s="284"/>
    </row>
    <row r="283" spans="1:29" ht="22.5">
      <c r="A283" s="172">
        <v>18</v>
      </c>
      <c r="B283" s="172">
        <v>1</v>
      </c>
      <c r="C283" s="172" t="s">
        <v>116</v>
      </c>
      <c r="D283" s="276" t="s">
        <v>621</v>
      </c>
      <c r="E283" s="276" t="s">
        <v>622</v>
      </c>
      <c r="F283" s="276" t="s">
        <v>623</v>
      </c>
      <c r="G283" s="173">
        <v>2006</v>
      </c>
      <c r="H283" s="173" t="s">
        <v>1275</v>
      </c>
      <c r="I283" s="173">
        <v>2</v>
      </c>
      <c r="J283" s="173">
        <v>0</v>
      </c>
      <c r="K283" s="173">
        <v>0</v>
      </c>
      <c r="L283" s="173" t="s">
        <v>1518</v>
      </c>
      <c r="M283" s="174">
        <v>2</v>
      </c>
      <c r="N283" s="270"/>
      <c r="O283" s="177">
        <f t="shared" si="92"/>
        <v>0</v>
      </c>
      <c r="P283" s="176"/>
      <c r="Q283" s="177">
        <f>O283*P283</f>
        <v>0</v>
      </c>
      <c r="R283" s="175">
        <f>S283/(M283*I283)</f>
        <v>0</v>
      </c>
      <c r="S283" s="177">
        <f>O283+Q283</f>
        <v>0</v>
      </c>
      <c r="T283" s="272"/>
      <c r="U283" s="275">
        <v>1</v>
      </c>
      <c r="V283" s="175">
        <f>T283*U283*M283</f>
        <v>0</v>
      </c>
      <c r="W283" s="301"/>
      <c r="X283" s="175">
        <f t="shared" si="93"/>
        <v>0</v>
      </c>
      <c r="Y283" s="175">
        <f>Z283/(M283*U283)</f>
        <v>0</v>
      </c>
      <c r="Z283" s="175">
        <f t="shared" si="94"/>
        <v>0</v>
      </c>
      <c r="AA283" s="274"/>
      <c r="AB283" s="271"/>
      <c r="AC283" s="272"/>
    </row>
    <row r="284" spans="1:29" ht="22.5">
      <c r="A284" s="172">
        <v>18</v>
      </c>
      <c r="B284" s="172">
        <v>2</v>
      </c>
      <c r="C284" s="172" t="s">
        <v>116</v>
      </c>
      <c r="D284" s="276" t="s">
        <v>624</v>
      </c>
      <c r="E284" s="276" t="s">
        <v>625</v>
      </c>
      <c r="F284" s="276" t="s">
        <v>626</v>
      </c>
      <c r="G284" s="173"/>
      <c r="H284" s="173" t="s">
        <v>1275</v>
      </c>
      <c r="I284" s="173">
        <v>2</v>
      </c>
      <c r="J284" s="173">
        <v>0</v>
      </c>
      <c r="K284" s="173">
        <v>0</v>
      </c>
      <c r="L284" s="173" t="s">
        <v>1519</v>
      </c>
      <c r="M284" s="174">
        <v>2</v>
      </c>
      <c r="N284" s="270"/>
      <c r="O284" s="177">
        <f t="shared" si="92"/>
        <v>0</v>
      </c>
      <c r="P284" s="176"/>
      <c r="Q284" s="177">
        <f>O284*P284</f>
        <v>0</v>
      </c>
      <c r="R284" s="175">
        <f>S284/(M284*I284)</f>
        <v>0</v>
      </c>
      <c r="S284" s="177">
        <f>O284+Q284</f>
        <v>0</v>
      </c>
      <c r="T284" s="272"/>
      <c r="U284" s="275">
        <v>1</v>
      </c>
      <c r="V284" s="175">
        <f>T284*U284*M284</f>
        <v>0</v>
      </c>
      <c r="W284" s="301"/>
      <c r="X284" s="175">
        <f t="shared" si="93"/>
        <v>0</v>
      </c>
      <c r="Y284" s="175">
        <f>Z284/(M284*U284)</f>
        <v>0</v>
      </c>
      <c r="Z284" s="175">
        <f t="shared" si="94"/>
        <v>0</v>
      </c>
      <c r="AA284" s="274"/>
      <c r="AB284" s="271"/>
      <c r="AC284" s="272"/>
    </row>
    <row r="285" spans="1:29">
      <c r="A285" s="172">
        <v>18</v>
      </c>
      <c r="B285" s="172">
        <v>3</v>
      </c>
      <c r="C285" s="172" t="s">
        <v>116</v>
      </c>
      <c r="D285" s="276" t="s">
        <v>627</v>
      </c>
      <c r="E285" s="276" t="s">
        <v>628</v>
      </c>
      <c r="F285" s="276" t="s">
        <v>629</v>
      </c>
      <c r="G285" s="173">
        <v>2013</v>
      </c>
      <c r="H285" s="173" t="s">
        <v>1275</v>
      </c>
      <c r="I285" s="173">
        <v>2</v>
      </c>
      <c r="J285" s="173" t="s">
        <v>1520</v>
      </c>
      <c r="K285" s="173">
        <v>0</v>
      </c>
      <c r="L285" s="173" t="s">
        <v>1521</v>
      </c>
      <c r="M285" s="174">
        <v>2</v>
      </c>
      <c r="N285" s="270"/>
      <c r="O285" s="177">
        <f t="shared" si="92"/>
        <v>0</v>
      </c>
      <c r="P285" s="176"/>
      <c r="Q285" s="177">
        <f>O285*P285</f>
        <v>0</v>
      </c>
      <c r="R285" s="175">
        <f>S285/(M285*I285)</f>
        <v>0</v>
      </c>
      <c r="S285" s="177">
        <f>O285+Q285</f>
        <v>0</v>
      </c>
      <c r="T285" s="272"/>
      <c r="U285" s="275">
        <v>1</v>
      </c>
      <c r="V285" s="175">
        <f>T285*U285*M285</f>
        <v>0</v>
      </c>
      <c r="W285" s="301"/>
      <c r="X285" s="175">
        <f t="shared" si="93"/>
        <v>0</v>
      </c>
      <c r="Y285" s="175">
        <f>Z285/(M285*U285)</f>
        <v>0</v>
      </c>
      <c r="Z285" s="175">
        <f t="shared" si="94"/>
        <v>0</v>
      </c>
      <c r="AA285" s="274"/>
      <c r="AB285" s="271"/>
      <c r="AC285" s="272"/>
    </row>
    <row r="286" spans="1:29" s="288" customFormat="1">
      <c r="A286" s="277">
        <v>18</v>
      </c>
      <c r="B286" s="277">
        <v>0</v>
      </c>
      <c r="C286" s="277">
        <v>0</v>
      </c>
      <c r="D286" s="278">
        <v>0</v>
      </c>
      <c r="E286" s="278">
        <v>0</v>
      </c>
      <c r="F286" s="278">
        <v>0</v>
      </c>
      <c r="G286" s="279">
        <v>0</v>
      </c>
      <c r="H286" s="279">
        <v>0</v>
      </c>
      <c r="I286" s="279">
        <v>0</v>
      </c>
      <c r="J286" s="279">
        <v>0</v>
      </c>
      <c r="K286" s="279">
        <v>0</v>
      </c>
      <c r="L286" s="279">
        <v>0</v>
      </c>
      <c r="M286" s="280">
        <v>0</v>
      </c>
      <c r="N286" s="281"/>
      <c r="O286" s="282">
        <f>SUM(O283:O285)</f>
        <v>0</v>
      </c>
      <c r="P286" s="302"/>
      <c r="Q286" s="282">
        <f t="shared" ref="Q286:Z286" si="102">SUM(Q283:Q285)</f>
        <v>0</v>
      </c>
      <c r="R286" s="282"/>
      <c r="S286" s="282">
        <f t="shared" si="102"/>
        <v>0</v>
      </c>
      <c r="T286" s="309"/>
      <c r="U286" s="282">
        <f t="shared" si="102"/>
        <v>3</v>
      </c>
      <c r="V286" s="282">
        <f t="shared" si="102"/>
        <v>0</v>
      </c>
      <c r="W286" s="301"/>
      <c r="X286" s="282">
        <f t="shared" si="102"/>
        <v>0</v>
      </c>
      <c r="Y286" s="282"/>
      <c r="Z286" s="282">
        <f t="shared" si="102"/>
        <v>0</v>
      </c>
      <c r="AA286" s="286"/>
      <c r="AB286" s="287"/>
      <c r="AC286" s="284"/>
    </row>
    <row r="287" spans="1:29">
      <c r="A287" s="172">
        <v>19</v>
      </c>
      <c r="B287" s="172">
        <v>1</v>
      </c>
      <c r="C287" s="172" t="s">
        <v>116</v>
      </c>
      <c r="D287" s="276" t="s">
        <v>630</v>
      </c>
      <c r="E287" s="276" t="s">
        <v>631</v>
      </c>
      <c r="F287" s="276" t="s">
        <v>632</v>
      </c>
      <c r="G287" s="173">
        <v>2009</v>
      </c>
      <c r="H287" s="173" t="s">
        <v>1275</v>
      </c>
      <c r="I287" s="173">
        <v>2</v>
      </c>
      <c r="J287" s="173" t="s">
        <v>1522</v>
      </c>
      <c r="K287" s="173">
        <v>0</v>
      </c>
      <c r="L287" s="173" t="s">
        <v>1523</v>
      </c>
      <c r="M287" s="174">
        <v>1</v>
      </c>
      <c r="N287" s="270"/>
      <c r="O287" s="177">
        <f t="shared" si="92"/>
        <v>0</v>
      </c>
      <c r="P287" s="176"/>
      <c r="Q287" s="177">
        <f>O287*P287</f>
        <v>0</v>
      </c>
      <c r="R287" s="175">
        <f>S287/(M287*I287)</f>
        <v>0</v>
      </c>
      <c r="S287" s="177">
        <f>O287+Q287</f>
        <v>0</v>
      </c>
      <c r="T287" s="272"/>
      <c r="U287" s="275">
        <v>1</v>
      </c>
      <c r="V287" s="175">
        <f>T287*U287*M287</f>
        <v>0</v>
      </c>
      <c r="W287" s="301"/>
      <c r="X287" s="175">
        <f t="shared" si="93"/>
        <v>0</v>
      </c>
      <c r="Y287" s="175">
        <f>Z287/(M287*U287)</f>
        <v>0</v>
      </c>
      <c r="Z287" s="175">
        <f t="shared" si="94"/>
        <v>0</v>
      </c>
      <c r="AA287" s="274"/>
      <c r="AB287" s="271"/>
      <c r="AC287" s="272"/>
    </row>
    <row r="288" spans="1:29" ht="33.75">
      <c r="A288" s="172">
        <v>19</v>
      </c>
      <c r="B288" s="172">
        <v>2</v>
      </c>
      <c r="C288" s="172" t="s">
        <v>116</v>
      </c>
      <c r="D288" s="276" t="s">
        <v>633</v>
      </c>
      <c r="E288" s="276" t="s">
        <v>634</v>
      </c>
      <c r="F288" s="276">
        <v>1616093</v>
      </c>
      <c r="G288" s="173">
        <v>2011</v>
      </c>
      <c r="H288" s="173" t="s">
        <v>1275</v>
      </c>
      <c r="I288" s="173">
        <v>2</v>
      </c>
      <c r="J288" s="173" t="s">
        <v>1181</v>
      </c>
      <c r="K288" s="173" t="s">
        <v>1524</v>
      </c>
      <c r="L288" s="173" t="s">
        <v>1525</v>
      </c>
      <c r="M288" s="174">
        <v>1</v>
      </c>
      <c r="N288" s="270"/>
      <c r="O288" s="177">
        <f t="shared" si="92"/>
        <v>0</v>
      </c>
      <c r="P288" s="176"/>
      <c r="Q288" s="177">
        <f>O288*P288</f>
        <v>0</v>
      </c>
      <c r="R288" s="175">
        <f>S288/(M288*I288)</f>
        <v>0</v>
      </c>
      <c r="S288" s="177">
        <f>O288+Q288</f>
        <v>0</v>
      </c>
      <c r="T288" s="272"/>
      <c r="U288" s="275">
        <v>1</v>
      </c>
      <c r="V288" s="175">
        <f>T288*U288*M288</f>
        <v>0</v>
      </c>
      <c r="W288" s="301"/>
      <c r="X288" s="175">
        <f t="shared" si="93"/>
        <v>0</v>
      </c>
      <c r="Y288" s="175">
        <f>Z288/(M288*U288)</f>
        <v>0</v>
      </c>
      <c r="Z288" s="175">
        <f t="shared" si="94"/>
        <v>0</v>
      </c>
      <c r="AA288" s="274"/>
      <c r="AB288" s="271"/>
      <c r="AC288" s="272"/>
    </row>
    <row r="289" spans="1:29" ht="33.75">
      <c r="A289" s="172">
        <v>19</v>
      </c>
      <c r="B289" s="172">
        <v>3</v>
      </c>
      <c r="C289" s="172" t="s">
        <v>116</v>
      </c>
      <c r="D289" s="276" t="s">
        <v>635</v>
      </c>
      <c r="E289" s="276" t="s">
        <v>636</v>
      </c>
      <c r="F289" s="276">
        <v>2111460</v>
      </c>
      <c r="G289" s="173">
        <v>2011</v>
      </c>
      <c r="H289" s="173" t="s">
        <v>1275</v>
      </c>
      <c r="I289" s="173">
        <v>2</v>
      </c>
      <c r="J289" s="173" t="s">
        <v>1181</v>
      </c>
      <c r="K289" s="173" t="s">
        <v>1526</v>
      </c>
      <c r="L289" s="173" t="s">
        <v>1525</v>
      </c>
      <c r="M289" s="174">
        <v>1</v>
      </c>
      <c r="N289" s="270"/>
      <c r="O289" s="177">
        <f t="shared" si="92"/>
        <v>0</v>
      </c>
      <c r="P289" s="176"/>
      <c r="Q289" s="177">
        <f>O289*P289</f>
        <v>0</v>
      </c>
      <c r="R289" s="175">
        <f>S289/(M289*I289)</f>
        <v>0</v>
      </c>
      <c r="S289" s="177">
        <f>O289+Q289</f>
        <v>0</v>
      </c>
      <c r="T289" s="272"/>
      <c r="U289" s="275">
        <v>1</v>
      </c>
      <c r="V289" s="175">
        <f>T289*U289*M289</f>
        <v>0</v>
      </c>
      <c r="W289" s="301"/>
      <c r="X289" s="175">
        <f t="shared" si="93"/>
        <v>0</v>
      </c>
      <c r="Y289" s="175">
        <f>Z289/(M289*U289)</f>
        <v>0</v>
      </c>
      <c r="Z289" s="175">
        <f t="shared" si="94"/>
        <v>0</v>
      </c>
      <c r="AA289" s="274"/>
      <c r="AB289" s="271"/>
      <c r="AC289" s="272"/>
    </row>
    <row r="290" spans="1:29" s="288" customFormat="1">
      <c r="A290" s="277">
        <v>19</v>
      </c>
      <c r="B290" s="277">
        <v>0</v>
      </c>
      <c r="C290" s="277">
        <v>0</v>
      </c>
      <c r="D290" s="278">
        <v>0</v>
      </c>
      <c r="E290" s="278">
        <v>0</v>
      </c>
      <c r="F290" s="278">
        <v>0</v>
      </c>
      <c r="G290" s="279">
        <v>0</v>
      </c>
      <c r="H290" s="279">
        <v>0</v>
      </c>
      <c r="I290" s="279">
        <v>0</v>
      </c>
      <c r="J290" s="279">
        <v>0</v>
      </c>
      <c r="K290" s="279">
        <v>0</v>
      </c>
      <c r="L290" s="279">
        <v>0</v>
      </c>
      <c r="M290" s="280">
        <v>0</v>
      </c>
      <c r="N290" s="281"/>
      <c r="O290" s="282">
        <f>SUM(O287:O289)</f>
        <v>0</v>
      </c>
      <c r="P290" s="302"/>
      <c r="Q290" s="282">
        <f t="shared" ref="Q290:Z290" si="103">SUM(Q287:Q289)</f>
        <v>0</v>
      </c>
      <c r="R290" s="282"/>
      <c r="S290" s="282">
        <f t="shared" si="103"/>
        <v>0</v>
      </c>
      <c r="T290" s="309"/>
      <c r="U290" s="282">
        <f t="shared" si="103"/>
        <v>3</v>
      </c>
      <c r="V290" s="282">
        <f t="shared" si="103"/>
        <v>0</v>
      </c>
      <c r="W290" s="301"/>
      <c r="X290" s="282">
        <f t="shared" si="103"/>
        <v>0</v>
      </c>
      <c r="Y290" s="282"/>
      <c r="Z290" s="282">
        <f t="shared" si="103"/>
        <v>0</v>
      </c>
      <c r="AA290" s="286"/>
      <c r="AB290" s="287"/>
      <c r="AC290" s="284"/>
    </row>
    <row r="291" spans="1:29" ht="22.5">
      <c r="A291" s="172">
        <v>20</v>
      </c>
      <c r="B291" s="172">
        <v>1</v>
      </c>
      <c r="C291" s="172" t="s">
        <v>116</v>
      </c>
      <c r="D291" s="276" t="s">
        <v>637</v>
      </c>
      <c r="E291" s="276" t="s">
        <v>638</v>
      </c>
      <c r="F291" s="276" t="s">
        <v>639</v>
      </c>
      <c r="G291" s="173">
        <v>2009</v>
      </c>
      <c r="H291" s="173" t="s">
        <v>1277</v>
      </c>
      <c r="I291" s="173">
        <v>4</v>
      </c>
      <c r="J291" s="173" t="s">
        <v>1527</v>
      </c>
      <c r="K291" s="173">
        <v>0</v>
      </c>
      <c r="L291" s="173" t="s">
        <v>1528</v>
      </c>
      <c r="M291" s="174">
        <v>1</v>
      </c>
      <c r="N291" s="270"/>
      <c r="O291" s="177">
        <f t="shared" si="92"/>
        <v>0</v>
      </c>
      <c r="P291" s="176"/>
      <c r="Q291" s="177">
        <f>O291*P291</f>
        <v>0</v>
      </c>
      <c r="R291" s="175">
        <f>S291/(M291*I291)</f>
        <v>0</v>
      </c>
      <c r="S291" s="177">
        <f>O291+Q291</f>
        <v>0</v>
      </c>
      <c r="T291" s="272"/>
      <c r="U291" s="275">
        <v>1</v>
      </c>
      <c r="V291" s="175">
        <f>T291*U291*M291</f>
        <v>0</v>
      </c>
      <c r="W291" s="301"/>
      <c r="X291" s="175">
        <f t="shared" si="93"/>
        <v>0</v>
      </c>
      <c r="Y291" s="175">
        <f>Z291/(M291*U291)</f>
        <v>0</v>
      </c>
      <c r="Z291" s="175">
        <f t="shared" si="94"/>
        <v>0</v>
      </c>
      <c r="AA291" s="274"/>
      <c r="AB291" s="271"/>
      <c r="AC291" s="272"/>
    </row>
    <row r="292" spans="1:29">
      <c r="A292" s="172">
        <v>20</v>
      </c>
      <c r="B292" s="172">
        <v>2</v>
      </c>
      <c r="C292" s="172" t="s">
        <v>1766</v>
      </c>
      <c r="D292" s="276" t="s">
        <v>1766</v>
      </c>
      <c r="E292" s="276" t="s">
        <v>1766</v>
      </c>
      <c r="F292" s="276"/>
      <c r="G292" s="173"/>
      <c r="H292" s="173">
        <v>0</v>
      </c>
      <c r="I292" s="173">
        <v>0</v>
      </c>
      <c r="J292" s="173">
        <v>0</v>
      </c>
      <c r="K292" s="173">
        <v>0</v>
      </c>
      <c r="L292" s="173">
        <v>0</v>
      </c>
      <c r="M292" s="174">
        <v>0</v>
      </c>
      <c r="N292" s="270"/>
      <c r="O292" s="177">
        <f t="shared" si="92"/>
        <v>0</v>
      </c>
      <c r="P292" s="176"/>
      <c r="Q292" s="177">
        <f>O292*P292</f>
        <v>0</v>
      </c>
      <c r="R292" s="175" t="e">
        <f>S292/(M292*I292)</f>
        <v>#DIV/0!</v>
      </c>
      <c r="S292" s="177">
        <f>O292+Q292</f>
        <v>0</v>
      </c>
      <c r="T292" s="272"/>
      <c r="U292" s="275">
        <v>1</v>
      </c>
      <c r="V292" s="175">
        <f>T292*U292*M292</f>
        <v>0</v>
      </c>
      <c r="W292" s="301"/>
      <c r="X292" s="175">
        <f t="shared" si="93"/>
        <v>0</v>
      </c>
      <c r="Y292" s="175" t="e">
        <f>Z292/(M292*U292)</f>
        <v>#DIV/0!</v>
      </c>
      <c r="Z292" s="175">
        <f t="shared" si="94"/>
        <v>0</v>
      </c>
      <c r="AA292" s="274"/>
      <c r="AB292" s="271"/>
      <c r="AC292" s="272"/>
    </row>
    <row r="293" spans="1:29">
      <c r="A293" s="172">
        <v>20</v>
      </c>
      <c r="B293" s="172">
        <v>3</v>
      </c>
      <c r="C293" s="172" t="s">
        <v>1766</v>
      </c>
      <c r="D293" s="276" t="s">
        <v>1766</v>
      </c>
      <c r="E293" s="276" t="s">
        <v>1766</v>
      </c>
      <c r="F293" s="276"/>
      <c r="G293" s="173"/>
      <c r="H293" s="173">
        <v>0</v>
      </c>
      <c r="I293" s="173">
        <v>0</v>
      </c>
      <c r="J293" s="173">
        <v>0</v>
      </c>
      <c r="K293" s="173">
        <v>0</v>
      </c>
      <c r="L293" s="173">
        <v>0</v>
      </c>
      <c r="M293" s="174">
        <v>0</v>
      </c>
      <c r="N293" s="270"/>
      <c r="O293" s="177">
        <f t="shared" si="92"/>
        <v>0</v>
      </c>
      <c r="P293" s="176"/>
      <c r="Q293" s="177">
        <f>O293*P293</f>
        <v>0</v>
      </c>
      <c r="R293" s="175" t="e">
        <f>S293/(M293*I293)</f>
        <v>#DIV/0!</v>
      </c>
      <c r="S293" s="177">
        <f>O293+Q293</f>
        <v>0</v>
      </c>
      <c r="T293" s="272"/>
      <c r="U293" s="275">
        <v>1</v>
      </c>
      <c r="V293" s="175">
        <f>T293*U293*M293</f>
        <v>0</v>
      </c>
      <c r="W293" s="301"/>
      <c r="X293" s="175">
        <f t="shared" si="93"/>
        <v>0</v>
      </c>
      <c r="Y293" s="175" t="e">
        <f>Z293/(M293*U293)</f>
        <v>#DIV/0!</v>
      </c>
      <c r="Z293" s="175">
        <f t="shared" si="94"/>
        <v>0</v>
      </c>
      <c r="AA293" s="274"/>
      <c r="AB293" s="271"/>
      <c r="AC293" s="272"/>
    </row>
    <row r="294" spans="1:29" ht="22.5">
      <c r="A294" s="172">
        <v>20</v>
      </c>
      <c r="B294" s="172">
        <v>4</v>
      </c>
      <c r="C294" s="172" t="s">
        <v>116</v>
      </c>
      <c r="D294" s="276" t="s">
        <v>645</v>
      </c>
      <c r="E294" s="276" t="s">
        <v>646</v>
      </c>
      <c r="F294" s="276" t="s">
        <v>647</v>
      </c>
      <c r="G294" s="173">
        <v>2011.2014999999999</v>
      </c>
      <c r="H294" s="173" t="s">
        <v>1277</v>
      </c>
      <c r="I294" s="173">
        <v>4</v>
      </c>
      <c r="J294" s="173" t="s">
        <v>1530</v>
      </c>
      <c r="K294" s="173">
        <v>0</v>
      </c>
      <c r="L294" s="173" t="s">
        <v>1531</v>
      </c>
      <c r="M294" s="174">
        <v>2</v>
      </c>
      <c r="N294" s="270"/>
      <c r="O294" s="177">
        <f t="shared" si="92"/>
        <v>0</v>
      </c>
      <c r="P294" s="176"/>
      <c r="Q294" s="177">
        <f>O294*P294</f>
        <v>0</v>
      </c>
      <c r="R294" s="175">
        <f>S294/(M294*I294)</f>
        <v>0</v>
      </c>
      <c r="S294" s="177">
        <f>O294+Q294</f>
        <v>0</v>
      </c>
      <c r="T294" s="272"/>
      <c r="U294" s="275">
        <v>1</v>
      </c>
      <c r="V294" s="175">
        <f>T294*U294*M294</f>
        <v>0</v>
      </c>
      <c r="W294" s="301"/>
      <c r="X294" s="175">
        <f t="shared" si="93"/>
        <v>0</v>
      </c>
      <c r="Y294" s="175">
        <f>Z294/(M294*U294)</f>
        <v>0</v>
      </c>
      <c r="Z294" s="175">
        <f t="shared" si="94"/>
        <v>0</v>
      </c>
      <c r="AA294" s="274"/>
      <c r="AB294" s="271"/>
      <c r="AC294" s="272"/>
    </row>
    <row r="295" spans="1:29" s="288" customFormat="1">
      <c r="A295" s="277">
        <v>20</v>
      </c>
      <c r="B295" s="277">
        <v>0</v>
      </c>
      <c r="C295" s="277">
        <v>0</v>
      </c>
      <c r="D295" s="278">
        <v>0</v>
      </c>
      <c r="E295" s="278">
        <v>0</v>
      </c>
      <c r="F295" s="278">
        <v>0</v>
      </c>
      <c r="G295" s="279">
        <v>0</v>
      </c>
      <c r="H295" s="279">
        <v>0</v>
      </c>
      <c r="I295" s="279">
        <v>0</v>
      </c>
      <c r="J295" s="279">
        <v>0</v>
      </c>
      <c r="K295" s="279">
        <v>0</v>
      </c>
      <c r="L295" s="279">
        <v>0</v>
      </c>
      <c r="M295" s="280">
        <v>0</v>
      </c>
      <c r="N295" s="281"/>
      <c r="O295" s="282">
        <f>SUM(O291:O294)</f>
        <v>0</v>
      </c>
      <c r="P295" s="302"/>
      <c r="Q295" s="282">
        <f t="shared" ref="Q295:Z295" si="104">SUM(Q291:Q294)</f>
        <v>0</v>
      </c>
      <c r="R295" s="282"/>
      <c r="S295" s="282">
        <f t="shared" si="104"/>
        <v>0</v>
      </c>
      <c r="T295" s="309"/>
      <c r="U295" s="282">
        <f t="shared" si="104"/>
        <v>4</v>
      </c>
      <c r="V295" s="282">
        <f t="shared" si="104"/>
        <v>0</v>
      </c>
      <c r="W295" s="301"/>
      <c r="X295" s="282">
        <f t="shared" si="104"/>
        <v>0</v>
      </c>
      <c r="Y295" s="282"/>
      <c r="Z295" s="282">
        <f t="shared" si="104"/>
        <v>0</v>
      </c>
      <c r="AA295" s="286"/>
      <c r="AB295" s="287"/>
      <c r="AC295" s="284"/>
    </row>
    <row r="296" spans="1:29">
      <c r="A296" s="172">
        <v>21</v>
      </c>
      <c r="B296" s="172">
        <v>1</v>
      </c>
      <c r="C296" s="172" t="s">
        <v>1766</v>
      </c>
      <c r="D296" s="276" t="s">
        <v>1767</v>
      </c>
      <c r="E296" s="276" t="s">
        <v>1767</v>
      </c>
      <c r="F296" s="276"/>
      <c r="G296" s="173"/>
      <c r="H296" s="173">
        <v>0</v>
      </c>
      <c r="I296" s="173">
        <v>0</v>
      </c>
      <c r="J296" s="173">
        <v>0</v>
      </c>
      <c r="K296" s="173">
        <v>0</v>
      </c>
      <c r="L296" s="173">
        <v>0</v>
      </c>
      <c r="M296" s="174">
        <v>0</v>
      </c>
      <c r="N296" s="270"/>
      <c r="O296" s="177">
        <f t="shared" si="92"/>
        <v>0</v>
      </c>
      <c r="P296" s="176"/>
      <c r="Q296" s="177">
        <f t="shared" ref="Q296:Q308" si="105">O296*P296</f>
        <v>0</v>
      </c>
      <c r="R296" s="175" t="e">
        <f t="shared" ref="R296:R308" si="106">S296/(M296*I296)</f>
        <v>#DIV/0!</v>
      </c>
      <c r="S296" s="177">
        <f t="shared" ref="S296:S308" si="107">O296+Q296</f>
        <v>0</v>
      </c>
      <c r="T296" s="272"/>
      <c r="U296" s="275">
        <v>1</v>
      </c>
      <c r="V296" s="175">
        <f t="shared" ref="V296:V308" si="108">T296*U296*M296</f>
        <v>0</v>
      </c>
      <c r="W296" s="301"/>
      <c r="X296" s="175">
        <f t="shared" si="93"/>
        <v>0</v>
      </c>
      <c r="Y296" s="175" t="e">
        <f t="shared" ref="Y296:Y308" si="109">Z296/(M296*U296)</f>
        <v>#DIV/0!</v>
      </c>
      <c r="Z296" s="175">
        <f t="shared" si="94"/>
        <v>0</v>
      </c>
      <c r="AA296" s="274"/>
      <c r="AB296" s="271"/>
      <c r="AC296" s="272"/>
    </row>
    <row r="297" spans="1:29" ht="33.75">
      <c r="A297" s="172">
        <v>21</v>
      </c>
      <c r="B297" s="172">
        <v>2</v>
      </c>
      <c r="C297" s="172" t="s">
        <v>116</v>
      </c>
      <c r="D297" s="276" t="s">
        <v>650</v>
      </c>
      <c r="E297" s="276" t="s">
        <v>651</v>
      </c>
      <c r="F297" s="276">
        <v>1284774</v>
      </c>
      <c r="G297" s="173">
        <v>1999</v>
      </c>
      <c r="H297" s="173" t="s">
        <v>1275</v>
      </c>
      <c r="I297" s="173">
        <v>2</v>
      </c>
      <c r="J297" s="173" t="s">
        <v>1533</v>
      </c>
      <c r="K297" s="173" t="s">
        <v>1534</v>
      </c>
      <c r="L297" s="173" t="s">
        <v>1331</v>
      </c>
      <c r="M297" s="174">
        <v>1</v>
      </c>
      <c r="N297" s="270"/>
      <c r="O297" s="177">
        <f t="shared" si="92"/>
        <v>0</v>
      </c>
      <c r="P297" s="176"/>
      <c r="Q297" s="177">
        <f t="shared" si="105"/>
        <v>0</v>
      </c>
      <c r="R297" s="175">
        <f t="shared" si="106"/>
        <v>0</v>
      </c>
      <c r="S297" s="177">
        <f t="shared" si="107"/>
        <v>0</v>
      </c>
      <c r="T297" s="272"/>
      <c r="U297" s="275">
        <v>1</v>
      </c>
      <c r="V297" s="175">
        <f t="shared" si="108"/>
        <v>0</v>
      </c>
      <c r="W297" s="301"/>
      <c r="X297" s="175">
        <f t="shared" si="93"/>
        <v>0</v>
      </c>
      <c r="Y297" s="175">
        <f t="shared" si="109"/>
        <v>0</v>
      </c>
      <c r="Z297" s="175">
        <f t="shared" si="94"/>
        <v>0</v>
      </c>
      <c r="AA297" s="274"/>
      <c r="AB297" s="271"/>
      <c r="AC297" s="272"/>
    </row>
    <row r="298" spans="1:29" ht="33.75">
      <c r="A298" s="172">
        <v>21</v>
      </c>
      <c r="B298" s="172">
        <v>3</v>
      </c>
      <c r="C298" s="172" t="s">
        <v>116</v>
      </c>
      <c r="D298" s="276" t="s">
        <v>648</v>
      </c>
      <c r="E298" s="276" t="s">
        <v>652</v>
      </c>
      <c r="F298" s="276" t="s">
        <v>653</v>
      </c>
      <c r="G298" s="173">
        <v>1999</v>
      </c>
      <c r="H298" s="173" t="s">
        <v>1275</v>
      </c>
      <c r="I298" s="173">
        <v>2</v>
      </c>
      <c r="J298" s="173" t="s">
        <v>1535</v>
      </c>
      <c r="K298" s="173" t="s">
        <v>1536</v>
      </c>
      <c r="L298" s="173" t="s">
        <v>1537</v>
      </c>
      <c r="M298" s="174">
        <v>2</v>
      </c>
      <c r="N298" s="270"/>
      <c r="O298" s="177">
        <f t="shared" si="92"/>
        <v>0</v>
      </c>
      <c r="P298" s="176"/>
      <c r="Q298" s="177">
        <f t="shared" si="105"/>
        <v>0</v>
      </c>
      <c r="R298" s="175">
        <f t="shared" si="106"/>
        <v>0</v>
      </c>
      <c r="S298" s="177">
        <f t="shared" si="107"/>
        <v>0</v>
      </c>
      <c r="T298" s="272"/>
      <c r="U298" s="275">
        <v>1</v>
      </c>
      <c r="V298" s="175">
        <f t="shared" si="108"/>
        <v>0</v>
      </c>
      <c r="W298" s="301"/>
      <c r="X298" s="175">
        <f t="shared" si="93"/>
        <v>0</v>
      </c>
      <c r="Y298" s="175">
        <f t="shared" si="109"/>
        <v>0</v>
      </c>
      <c r="Z298" s="175">
        <f t="shared" si="94"/>
        <v>0</v>
      </c>
      <c r="AA298" s="274"/>
      <c r="AB298" s="271"/>
      <c r="AC298" s="272"/>
    </row>
    <row r="299" spans="1:29" ht="33.75">
      <c r="A299" s="172">
        <v>21</v>
      </c>
      <c r="B299" s="172">
        <v>4</v>
      </c>
      <c r="C299" s="172" t="s">
        <v>116</v>
      </c>
      <c r="D299" s="276" t="s">
        <v>648</v>
      </c>
      <c r="E299" s="276" t="s">
        <v>652</v>
      </c>
      <c r="F299" s="276">
        <v>12885847</v>
      </c>
      <c r="G299" s="173">
        <v>1999</v>
      </c>
      <c r="H299" s="173" t="s">
        <v>1275</v>
      </c>
      <c r="I299" s="173">
        <v>2</v>
      </c>
      <c r="J299" s="173" t="s">
        <v>1535</v>
      </c>
      <c r="K299" s="173" t="s">
        <v>1538</v>
      </c>
      <c r="L299" s="173" t="s">
        <v>1539</v>
      </c>
      <c r="M299" s="174">
        <v>1</v>
      </c>
      <c r="N299" s="270"/>
      <c r="O299" s="177">
        <f t="shared" si="92"/>
        <v>0</v>
      </c>
      <c r="P299" s="176"/>
      <c r="Q299" s="177">
        <f t="shared" si="105"/>
        <v>0</v>
      </c>
      <c r="R299" s="175">
        <f t="shared" si="106"/>
        <v>0</v>
      </c>
      <c r="S299" s="177">
        <f t="shared" si="107"/>
        <v>0</v>
      </c>
      <c r="T299" s="272"/>
      <c r="U299" s="275">
        <v>1</v>
      </c>
      <c r="V299" s="175">
        <f t="shared" si="108"/>
        <v>0</v>
      </c>
      <c r="W299" s="301"/>
      <c r="X299" s="175">
        <f t="shared" si="93"/>
        <v>0</v>
      </c>
      <c r="Y299" s="175">
        <f t="shared" si="109"/>
        <v>0</v>
      </c>
      <c r="Z299" s="175">
        <f t="shared" si="94"/>
        <v>0</v>
      </c>
      <c r="AA299" s="274"/>
      <c r="AB299" s="271"/>
      <c r="AC299" s="272"/>
    </row>
    <row r="300" spans="1:29">
      <c r="A300" s="172">
        <v>21</v>
      </c>
      <c r="B300" s="172">
        <v>5</v>
      </c>
      <c r="C300" s="172" t="s">
        <v>116</v>
      </c>
      <c r="D300" s="276" t="s">
        <v>648</v>
      </c>
      <c r="E300" s="276" t="s">
        <v>654</v>
      </c>
      <c r="F300" s="276">
        <v>10532617</v>
      </c>
      <c r="G300" s="173">
        <v>1992</v>
      </c>
      <c r="H300" s="173" t="s">
        <v>1275</v>
      </c>
      <c r="I300" s="173">
        <v>2</v>
      </c>
      <c r="J300" s="173">
        <v>0</v>
      </c>
      <c r="K300" s="173">
        <v>0</v>
      </c>
      <c r="L300" s="173" t="s">
        <v>1355</v>
      </c>
      <c r="M300" s="174">
        <v>1</v>
      </c>
      <c r="N300" s="270"/>
      <c r="O300" s="177">
        <f t="shared" si="92"/>
        <v>0</v>
      </c>
      <c r="P300" s="176"/>
      <c r="Q300" s="177">
        <f t="shared" si="105"/>
        <v>0</v>
      </c>
      <c r="R300" s="175">
        <f t="shared" si="106"/>
        <v>0</v>
      </c>
      <c r="S300" s="177">
        <f t="shared" si="107"/>
        <v>0</v>
      </c>
      <c r="T300" s="272"/>
      <c r="U300" s="275">
        <v>1</v>
      </c>
      <c r="V300" s="175">
        <f t="shared" si="108"/>
        <v>0</v>
      </c>
      <c r="W300" s="301"/>
      <c r="X300" s="175">
        <f t="shared" si="93"/>
        <v>0</v>
      </c>
      <c r="Y300" s="175">
        <f t="shared" si="109"/>
        <v>0</v>
      </c>
      <c r="Z300" s="175">
        <f t="shared" si="94"/>
        <v>0</v>
      </c>
      <c r="AA300" s="274"/>
      <c r="AB300" s="271"/>
      <c r="AC300" s="272"/>
    </row>
    <row r="301" spans="1:29" ht="22.5">
      <c r="A301" s="172">
        <v>21</v>
      </c>
      <c r="B301" s="172">
        <v>6</v>
      </c>
      <c r="C301" s="172" t="s">
        <v>116</v>
      </c>
      <c r="D301" s="276" t="s">
        <v>648</v>
      </c>
      <c r="E301" s="276" t="s">
        <v>652</v>
      </c>
      <c r="F301" s="276" t="s">
        <v>655</v>
      </c>
      <c r="G301" s="173">
        <v>2007</v>
      </c>
      <c r="H301" s="173" t="s">
        <v>1275</v>
      </c>
      <c r="I301" s="173">
        <v>2</v>
      </c>
      <c r="J301" s="173" t="s">
        <v>1540</v>
      </c>
      <c r="K301" s="173">
        <v>0</v>
      </c>
      <c r="L301" s="173" t="s">
        <v>1541</v>
      </c>
      <c r="M301" s="174">
        <v>2</v>
      </c>
      <c r="N301" s="270"/>
      <c r="O301" s="177">
        <f t="shared" si="92"/>
        <v>0</v>
      </c>
      <c r="P301" s="176"/>
      <c r="Q301" s="177">
        <f t="shared" si="105"/>
        <v>0</v>
      </c>
      <c r="R301" s="175">
        <f t="shared" si="106"/>
        <v>0</v>
      </c>
      <c r="S301" s="177">
        <f t="shared" si="107"/>
        <v>0</v>
      </c>
      <c r="T301" s="272"/>
      <c r="U301" s="275">
        <v>1</v>
      </c>
      <c r="V301" s="175">
        <f t="shared" si="108"/>
        <v>0</v>
      </c>
      <c r="W301" s="301"/>
      <c r="X301" s="175">
        <f t="shared" si="93"/>
        <v>0</v>
      </c>
      <c r="Y301" s="175">
        <f t="shared" si="109"/>
        <v>0</v>
      </c>
      <c r="Z301" s="175">
        <f t="shared" si="94"/>
        <v>0</v>
      </c>
      <c r="AA301" s="274"/>
      <c r="AB301" s="271"/>
      <c r="AC301" s="272"/>
    </row>
    <row r="302" spans="1:29" ht="22.5">
      <c r="A302" s="172">
        <v>21</v>
      </c>
      <c r="B302" s="172">
        <v>7</v>
      </c>
      <c r="C302" s="172" t="s">
        <v>116</v>
      </c>
      <c r="D302" s="276" t="s">
        <v>650</v>
      </c>
      <c r="E302" s="276" t="s">
        <v>656</v>
      </c>
      <c r="F302" s="276" t="s">
        <v>657</v>
      </c>
      <c r="G302" s="173">
        <v>2011</v>
      </c>
      <c r="H302" s="173" t="s">
        <v>1275</v>
      </c>
      <c r="I302" s="173">
        <v>2</v>
      </c>
      <c r="J302" s="173" t="s">
        <v>1328</v>
      </c>
      <c r="K302" s="173" t="s">
        <v>1542</v>
      </c>
      <c r="L302" s="173" t="s">
        <v>1336</v>
      </c>
      <c r="M302" s="174">
        <v>2</v>
      </c>
      <c r="N302" s="270"/>
      <c r="O302" s="177">
        <f t="shared" si="92"/>
        <v>0</v>
      </c>
      <c r="P302" s="176"/>
      <c r="Q302" s="177">
        <f t="shared" si="105"/>
        <v>0</v>
      </c>
      <c r="R302" s="175">
        <f t="shared" si="106"/>
        <v>0</v>
      </c>
      <c r="S302" s="177">
        <f t="shared" si="107"/>
        <v>0</v>
      </c>
      <c r="T302" s="272"/>
      <c r="U302" s="275">
        <v>1</v>
      </c>
      <c r="V302" s="175">
        <f t="shared" si="108"/>
        <v>0</v>
      </c>
      <c r="W302" s="301"/>
      <c r="X302" s="175">
        <f t="shared" si="93"/>
        <v>0</v>
      </c>
      <c r="Y302" s="175">
        <f t="shared" si="109"/>
        <v>0</v>
      </c>
      <c r="Z302" s="175">
        <f t="shared" si="94"/>
        <v>0</v>
      </c>
      <c r="AA302" s="274"/>
      <c r="AB302" s="271"/>
      <c r="AC302" s="272"/>
    </row>
    <row r="303" spans="1:29">
      <c r="A303" s="172">
        <v>21</v>
      </c>
      <c r="B303" s="172">
        <v>8</v>
      </c>
      <c r="C303" s="172" t="s">
        <v>116</v>
      </c>
      <c r="D303" s="276" t="s">
        <v>658</v>
      </c>
      <c r="E303" s="276" t="s">
        <v>659</v>
      </c>
      <c r="F303" s="276" t="s">
        <v>660</v>
      </c>
      <c r="G303" s="173">
        <v>2011</v>
      </c>
      <c r="H303" s="173" t="s">
        <v>1275</v>
      </c>
      <c r="I303" s="173">
        <v>2</v>
      </c>
      <c r="J303" s="173" t="s">
        <v>1543</v>
      </c>
      <c r="K303" s="173" t="s">
        <v>1544</v>
      </c>
      <c r="L303" s="173" t="s">
        <v>1331</v>
      </c>
      <c r="M303" s="174">
        <v>1</v>
      </c>
      <c r="N303" s="270"/>
      <c r="O303" s="177">
        <f t="shared" si="92"/>
        <v>0</v>
      </c>
      <c r="P303" s="176"/>
      <c r="Q303" s="177">
        <f t="shared" si="105"/>
        <v>0</v>
      </c>
      <c r="R303" s="175">
        <f t="shared" si="106"/>
        <v>0</v>
      </c>
      <c r="S303" s="177">
        <f t="shared" si="107"/>
        <v>0</v>
      </c>
      <c r="T303" s="272"/>
      <c r="U303" s="275">
        <v>1</v>
      </c>
      <c r="V303" s="175">
        <f t="shared" si="108"/>
        <v>0</v>
      </c>
      <c r="W303" s="301"/>
      <c r="X303" s="175">
        <f t="shared" si="93"/>
        <v>0</v>
      </c>
      <c r="Y303" s="175">
        <f t="shared" si="109"/>
        <v>0</v>
      </c>
      <c r="Z303" s="175">
        <f t="shared" si="94"/>
        <v>0</v>
      </c>
      <c r="AA303" s="274"/>
      <c r="AB303" s="271"/>
      <c r="AC303" s="272"/>
    </row>
    <row r="304" spans="1:29">
      <c r="A304" s="172">
        <v>21</v>
      </c>
      <c r="B304" s="172">
        <v>9</v>
      </c>
      <c r="C304" s="172" t="s">
        <v>1766</v>
      </c>
      <c r="D304" s="276" t="s">
        <v>1767</v>
      </c>
      <c r="E304" s="276" t="s">
        <v>1767</v>
      </c>
      <c r="F304" s="276"/>
      <c r="G304" s="173"/>
      <c r="H304" s="173">
        <v>0</v>
      </c>
      <c r="I304" s="173">
        <v>0</v>
      </c>
      <c r="J304" s="173">
        <v>0</v>
      </c>
      <c r="K304" s="173">
        <v>0</v>
      </c>
      <c r="L304" s="173">
        <v>0</v>
      </c>
      <c r="M304" s="174">
        <v>0</v>
      </c>
      <c r="N304" s="270"/>
      <c r="O304" s="177">
        <f t="shared" si="92"/>
        <v>0</v>
      </c>
      <c r="P304" s="176"/>
      <c r="Q304" s="177">
        <f t="shared" si="105"/>
        <v>0</v>
      </c>
      <c r="R304" s="175" t="e">
        <f t="shared" si="106"/>
        <v>#DIV/0!</v>
      </c>
      <c r="S304" s="177">
        <f t="shared" si="107"/>
        <v>0</v>
      </c>
      <c r="T304" s="272"/>
      <c r="U304" s="275">
        <v>1</v>
      </c>
      <c r="V304" s="175">
        <f t="shared" si="108"/>
        <v>0</v>
      </c>
      <c r="W304" s="301"/>
      <c r="X304" s="175">
        <f t="shared" si="93"/>
        <v>0</v>
      </c>
      <c r="Y304" s="175" t="e">
        <f t="shared" si="109"/>
        <v>#DIV/0!</v>
      </c>
      <c r="Z304" s="175">
        <f t="shared" si="94"/>
        <v>0</v>
      </c>
      <c r="AA304" s="274"/>
      <c r="AB304" s="271"/>
      <c r="AC304" s="272"/>
    </row>
    <row r="305" spans="1:29">
      <c r="A305" s="172">
        <v>21</v>
      </c>
      <c r="B305" s="172">
        <v>10</v>
      </c>
      <c r="C305" s="172" t="s">
        <v>1766</v>
      </c>
      <c r="D305" s="276" t="s">
        <v>1767</v>
      </c>
      <c r="E305" s="276" t="s">
        <v>1767</v>
      </c>
      <c r="F305" s="276"/>
      <c r="G305" s="173"/>
      <c r="H305" s="173">
        <v>0</v>
      </c>
      <c r="I305" s="173">
        <v>0</v>
      </c>
      <c r="J305" s="173">
        <v>0</v>
      </c>
      <c r="K305" s="173">
        <v>0</v>
      </c>
      <c r="L305" s="173">
        <v>0</v>
      </c>
      <c r="M305" s="174">
        <v>0</v>
      </c>
      <c r="N305" s="270"/>
      <c r="O305" s="177">
        <f t="shared" si="92"/>
        <v>0</v>
      </c>
      <c r="P305" s="176"/>
      <c r="Q305" s="177">
        <f t="shared" si="105"/>
        <v>0</v>
      </c>
      <c r="R305" s="175" t="e">
        <f t="shared" si="106"/>
        <v>#DIV/0!</v>
      </c>
      <c r="S305" s="177">
        <f t="shared" si="107"/>
        <v>0</v>
      </c>
      <c r="T305" s="272"/>
      <c r="U305" s="275">
        <v>1</v>
      </c>
      <c r="V305" s="175">
        <f t="shared" si="108"/>
        <v>0</v>
      </c>
      <c r="W305" s="301"/>
      <c r="X305" s="175">
        <f t="shared" si="93"/>
        <v>0</v>
      </c>
      <c r="Y305" s="175" t="e">
        <f t="shared" si="109"/>
        <v>#DIV/0!</v>
      </c>
      <c r="Z305" s="175">
        <f t="shared" si="94"/>
        <v>0</v>
      </c>
      <c r="AA305" s="274"/>
      <c r="AB305" s="271"/>
      <c r="AC305" s="272"/>
    </row>
    <row r="306" spans="1:29">
      <c r="A306" s="172">
        <v>21</v>
      </c>
      <c r="B306" s="172">
        <v>11</v>
      </c>
      <c r="C306" s="172" t="s">
        <v>155</v>
      </c>
      <c r="D306" s="276" t="s">
        <v>661</v>
      </c>
      <c r="E306" s="276" t="s">
        <v>663</v>
      </c>
      <c r="F306" s="276" t="s">
        <v>664</v>
      </c>
      <c r="G306" s="173"/>
      <c r="H306" s="173" t="s">
        <v>1275</v>
      </c>
      <c r="I306" s="173">
        <v>2</v>
      </c>
      <c r="J306" s="173">
        <v>0</v>
      </c>
      <c r="K306" s="173" t="s">
        <v>664</v>
      </c>
      <c r="L306" s="173">
        <v>0</v>
      </c>
      <c r="M306" s="174">
        <v>1</v>
      </c>
      <c r="N306" s="270"/>
      <c r="O306" s="177">
        <f t="shared" si="92"/>
        <v>0</v>
      </c>
      <c r="P306" s="176"/>
      <c r="Q306" s="177">
        <f t="shared" si="105"/>
        <v>0</v>
      </c>
      <c r="R306" s="175">
        <f t="shared" si="106"/>
        <v>0</v>
      </c>
      <c r="S306" s="177">
        <f t="shared" si="107"/>
        <v>0</v>
      </c>
      <c r="T306" s="272"/>
      <c r="U306" s="275">
        <v>1</v>
      </c>
      <c r="V306" s="175">
        <f t="shared" si="108"/>
        <v>0</v>
      </c>
      <c r="W306" s="301"/>
      <c r="X306" s="175">
        <f t="shared" si="93"/>
        <v>0</v>
      </c>
      <c r="Y306" s="175">
        <f t="shared" si="109"/>
        <v>0</v>
      </c>
      <c r="Z306" s="175">
        <f t="shared" si="94"/>
        <v>0</v>
      </c>
      <c r="AA306" s="274"/>
      <c r="AB306" s="271"/>
      <c r="AC306" s="272"/>
    </row>
    <row r="307" spans="1:29">
      <c r="A307" s="172">
        <v>21</v>
      </c>
      <c r="B307" s="172">
        <v>12</v>
      </c>
      <c r="C307" s="172" t="s">
        <v>1766</v>
      </c>
      <c r="D307" s="276" t="s">
        <v>1767</v>
      </c>
      <c r="E307" s="276" t="s">
        <v>1767</v>
      </c>
      <c r="F307" s="276"/>
      <c r="G307" s="173"/>
      <c r="H307" s="173">
        <v>0</v>
      </c>
      <c r="I307" s="173">
        <v>0</v>
      </c>
      <c r="J307" s="173">
        <v>0</v>
      </c>
      <c r="K307" s="173">
        <v>0</v>
      </c>
      <c r="L307" s="173">
        <v>0</v>
      </c>
      <c r="M307" s="174">
        <v>0</v>
      </c>
      <c r="N307" s="270"/>
      <c r="O307" s="177">
        <f t="shared" si="92"/>
        <v>0</v>
      </c>
      <c r="P307" s="176"/>
      <c r="Q307" s="177">
        <f t="shared" si="105"/>
        <v>0</v>
      </c>
      <c r="R307" s="175" t="e">
        <f t="shared" si="106"/>
        <v>#DIV/0!</v>
      </c>
      <c r="S307" s="177">
        <f t="shared" si="107"/>
        <v>0</v>
      </c>
      <c r="T307" s="272"/>
      <c r="U307" s="275">
        <v>1</v>
      </c>
      <c r="V307" s="175">
        <f t="shared" si="108"/>
        <v>0</v>
      </c>
      <c r="W307" s="301"/>
      <c r="X307" s="175">
        <f t="shared" si="93"/>
        <v>0</v>
      </c>
      <c r="Y307" s="175" t="e">
        <f t="shared" si="109"/>
        <v>#DIV/0!</v>
      </c>
      <c r="Z307" s="175">
        <f t="shared" si="94"/>
        <v>0</v>
      </c>
      <c r="AA307" s="274"/>
      <c r="AB307" s="271"/>
      <c r="AC307" s="272"/>
    </row>
    <row r="308" spans="1:29">
      <c r="A308" s="172">
        <v>21</v>
      </c>
      <c r="B308" s="172">
        <v>13</v>
      </c>
      <c r="C308" s="172" t="s">
        <v>1766</v>
      </c>
      <c r="D308" s="276" t="s">
        <v>1767</v>
      </c>
      <c r="E308" s="276" t="s">
        <v>1767</v>
      </c>
      <c r="F308" s="276"/>
      <c r="G308" s="173"/>
      <c r="H308" s="173">
        <v>0</v>
      </c>
      <c r="I308" s="173">
        <v>0</v>
      </c>
      <c r="J308" s="173">
        <v>0</v>
      </c>
      <c r="K308" s="173">
        <v>0</v>
      </c>
      <c r="L308" s="173">
        <v>0</v>
      </c>
      <c r="M308" s="174">
        <v>0</v>
      </c>
      <c r="N308" s="270"/>
      <c r="O308" s="177">
        <f t="shared" si="92"/>
        <v>0</v>
      </c>
      <c r="P308" s="176"/>
      <c r="Q308" s="177">
        <f t="shared" si="105"/>
        <v>0</v>
      </c>
      <c r="R308" s="175" t="e">
        <f t="shared" si="106"/>
        <v>#DIV/0!</v>
      </c>
      <c r="S308" s="177">
        <f t="shared" si="107"/>
        <v>0</v>
      </c>
      <c r="T308" s="272"/>
      <c r="U308" s="275">
        <v>1</v>
      </c>
      <c r="V308" s="175">
        <f t="shared" si="108"/>
        <v>0</v>
      </c>
      <c r="W308" s="301"/>
      <c r="X308" s="175">
        <f t="shared" si="93"/>
        <v>0</v>
      </c>
      <c r="Y308" s="175" t="e">
        <f t="shared" si="109"/>
        <v>#DIV/0!</v>
      </c>
      <c r="Z308" s="175">
        <f t="shared" si="94"/>
        <v>0</v>
      </c>
      <c r="AA308" s="274"/>
      <c r="AB308" s="271"/>
      <c r="AC308" s="272"/>
    </row>
    <row r="309" spans="1:29" s="288" customFormat="1">
      <c r="A309" s="277">
        <v>21</v>
      </c>
      <c r="B309" s="277">
        <v>0</v>
      </c>
      <c r="C309" s="277">
        <v>0</v>
      </c>
      <c r="D309" s="278">
        <v>0</v>
      </c>
      <c r="E309" s="278">
        <v>0</v>
      </c>
      <c r="F309" s="278">
        <v>0</v>
      </c>
      <c r="G309" s="279">
        <v>0</v>
      </c>
      <c r="H309" s="279">
        <v>0</v>
      </c>
      <c r="I309" s="279">
        <v>0</v>
      </c>
      <c r="J309" s="279">
        <v>0</v>
      </c>
      <c r="K309" s="279">
        <v>0</v>
      </c>
      <c r="L309" s="279">
        <v>0</v>
      </c>
      <c r="M309" s="280">
        <v>0</v>
      </c>
      <c r="N309" s="281"/>
      <c r="O309" s="282">
        <f>SUM(O296:O308)</f>
        <v>0</v>
      </c>
      <c r="P309" s="302"/>
      <c r="Q309" s="282">
        <f t="shared" ref="Q309:Z309" si="110">SUM(Q296:Q308)</f>
        <v>0</v>
      </c>
      <c r="R309" s="282"/>
      <c r="S309" s="282">
        <f t="shared" si="110"/>
        <v>0</v>
      </c>
      <c r="T309" s="309"/>
      <c r="U309" s="282">
        <f t="shared" si="110"/>
        <v>13</v>
      </c>
      <c r="V309" s="282">
        <f t="shared" si="110"/>
        <v>0</v>
      </c>
      <c r="W309" s="301"/>
      <c r="X309" s="282">
        <f t="shared" si="110"/>
        <v>0</v>
      </c>
      <c r="Y309" s="282"/>
      <c r="Z309" s="282">
        <f t="shared" si="110"/>
        <v>0</v>
      </c>
      <c r="AA309" s="286"/>
      <c r="AB309" s="287"/>
      <c r="AC309" s="284"/>
    </row>
    <row r="310" spans="1:29" ht="22.5">
      <c r="A310" s="172">
        <v>22</v>
      </c>
      <c r="B310" s="172">
        <v>1</v>
      </c>
      <c r="C310" s="172" t="s">
        <v>116</v>
      </c>
      <c r="D310" s="276" t="s">
        <v>669</v>
      </c>
      <c r="E310" s="276" t="s">
        <v>670</v>
      </c>
      <c r="F310" s="276">
        <v>3501982460</v>
      </c>
      <c r="G310" s="173">
        <v>2000</v>
      </c>
      <c r="H310" s="173" t="s">
        <v>1275</v>
      </c>
      <c r="I310" s="173">
        <v>2</v>
      </c>
      <c r="J310" s="173" t="s">
        <v>1546</v>
      </c>
      <c r="K310" s="173">
        <v>0</v>
      </c>
      <c r="L310" s="173" t="s">
        <v>1547</v>
      </c>
      <c r="M310" s="174">
        <v>1</v>
      </c>
      <c r="N310" s="270"/>
      <c r="O310" s="177">
        <f t="shared" si="92"/>
        <v>0</v>
      </c>
      <c r="P310" s="176"/>
      <c r="Q310" s="177">
        <f t="shared" ref="Q310:Q323" si="111">O310*P310</f>
        <v>0</v>
      </c>
      <c r="R310" s="175">
        <f t="shared" ref="R310:R323" si="112">S310/(M310*I310)</f>
        <v>0</v>
      </c>
      <c r="S310" s="177">
        <f t="shared" ref="S310:S323" si="113">O310+Q310</f>
        <v>0</v>
      </c>
      <c r="T310" s="272"/>
      <c r="U310" s="275">
        <v>1</v>
      </c>
      <c r="V310" s="175">
        <f t="shared" ref="V310:V323" si="114">T310*U310*M310</f>
        <v>0</v>
      </c>
      <c r="W310" s="301"/>
      <c r="X310" s="175">
        <f t="shared" si="93"/>
        <v>0</v>
      </c>
      <c r="Y310" s="175">
        <f t="shared" ref="Y310:Y323" si="115">Z310/(M310*U310)</f>
        <v>0</v>
      </c>
      <c r="Z310" s="175">
        <f t="shared" si="94"/>
        <v>0</v>
      </c>
      <c r="AA310" s="274"/>
      <c r="AB310" s="271"/>
      <c r="AC310" s="272"/>
    </row>
    <row r="311" spans="1:29">
      <c r="A311" s="172">
        <v>22</v>
      </c>
      <c r="B311" s="172">
        <v>2</v>
      </c>
      <c r="C311" s="172" t="s">
        <v>116</v>
      </c>
      <c r="D311" s="276" t="s">
        <v>669</v>
      </c>
      <c r="E311" s="276" t="s">
        <v>671</v>
      </c>
      <c r="F311" s="276" t="s">
        <v>672</v>
      </c>
      <c r="G311" s="173">
        <v>2003</v>
      </c>
      <c r="H311" s="173" t="s">
        <v>1275</v>
      </c>
      <c r="I311" s="173">
        <v>2</v>
      </c>
      <c r="J311" s="173" t="s">
        <v>1548</v>
      </c>
      <c r="K311" s="173">
        <v>0</v>
      </c>
      <c r="L311" s="173" t="s">
        <v>1549</v>
      </c>
      <c r="M311" s="174">
        <v>1</v>
      </c>
      <c r="N311" s="270"/>
      <c r="O311" s="177">
        <f t="shared" si="92"/>
        <v>0</v>
      </c>
      <c r="P311" s="176"/>
      <c r="Q311" s="177">
        <f t="shared" si="111"/>
        <v>0</v>
      </c>
      <c r="R311" s="175">
        <f t="shared" si="112"/>
        <v>0</v>
      </c>
      <c r="S311" s="177">
        <f t="shared" si="113"/>
        <v>0</v>
      </c>
      <c r="T311" s="272"/>
      <c r="U311" s="275">
        <v>1</v>
      </c>
      <c r="V311" s="175">
        <f t="shared" si="114"/>
        <v>0</v>
      </c>
      <c r="W311" s="301"/>
      <c r="X311" s="175">
        <f t="shared" si="93"/>
        <v>0</v>
      </c>
      <c r="Y311" s="175">
        <f t="shared" si="115"/>
        <v>0</v>
      </c>
      <c r="Z311" s="175">
        <f t="shared" si="94"/>
        <v>0</v>
      </c>
      <c r="AA311" s="274"/>
      <c r="AB311" s="271"/>
      <c r="AC311" s="272"/>
    </row>
    <row r="312" spans="1:29">
      <c r="A312" s="172">
        <v>22</v>
      </c>
      <c r="B312" s="172">
        <v>3</v>
      </c>
      <c r="C312" s="172" t="s">
        <v>116</v>
      </c>
      <c r="D312" s="276" t="s">
        <v>669</v>
      </c>
      <c r="E312" s="276" t="s">
        <v>673</v>
      </c>
      <c r="F312" s="276" t="s">
        <v>674</v>
      </c>
      <c r="G312" s="173">
        <v>1997</v>
      </c>
      <c r="H312" s="173" t="s">
        <v>1275</v>
      </c>
      <c r="I312" s="173">
        <v>2</v>
      </c>
      <c r="J312" s="173" t="s">
        <v>1550</v>
      </c>
      <c r="K312" s="173">
        <v>0</v>
      </c>
      <c r="L312" s="173" t="s">
        <v>1551</v>
      </c>
      <c r="M312" s="174">
        <v>1</v>
      </c>
      <c r="N312" s="270"/>
      <c r="O312" s="177">
        <f t="shared" si="92"/>
        <v>0</v>
      </c>
      <c r="P312" s="176"/>
      <c r="Q312" s="177">
        <f t="shared" si="111"/>
        <v>0</v>
      </c>
      <c r="R312" s="175">
        <f t="shared" si="112"/>
        <v>0</v>
      </c>
      <c r="S312" s="177">
        <f t="shared" si="113"/>
        <v>0</v>
      </c>
      <c r="T312" s="272"/>
      <c r="U312" s="275">
        <v>1</v>
      </c>
      <c r="V312" s="175">
        <f t="shared" si="114"/>
        <v>0</v>
      </c>
      <c r="W312" s="301"/>
      <c r="X312" s="175">
        <f t="shared" si="93"/>
        <v>0</v>
      </c>
      <c r="Y312" s="175">
        <f t="shared" si="115"/>
        <v>0</v>
      </c>
      <c r="Z312" s="175">
        <f t="shared" si="94"/>
        <v>0</v>
      </c>
      <c r="AA312" s="274"/>
      <c r="AB312" s="271"/>
      <c r="AC312" s="272"/>
    </row>
    <row r="313" spans="1:29" ht="22.5">
      <c r="A313" s="172">
        <v>22</v>
      </c>
      <c r="B313" s="172">
        <v>4</v>
      </c>
      <c r="C313" s="172" t="s">
        <v>116</v>
      </c>
      <c r="D313" s="276" t="s">
        <v>669</v>
      </c>
      <c r="E313" s="276" t="s">
        <v>675</v>
      </c>
      <c r="F313" s="276" t="s">
        <v>676</v>
      </c>
      <c r="G313" s="173">
        <v>2005</v>
      </c>
      <c r="H313" s="173" t="s">
        <v>1275</v>
      </c>
      <c r="I313" s="173">
        <v>2</v>
      </c>
      <c r="J313" s="173" t="s">
        <v>1552</v>
      </c>
      <c r="K313" s="173">
        <v>0</v>
      </c>
      <c r="L313" s="173" t="s">
        <v>1553</v>
      </c>
      <c r="M313" s="174">
        <v>2</v>
      </c>
      <c r="N313" s="270"/>
      <c r="O313" s="177">
        <f t="shared" si="92"/>
        <v>0</v>
      </c>
      <c r="P313" s="176"/>
      <c r="Q313" s="177">
        <f t="shared" si="111"/>
        <v>0</v>
      </c>
      <c r="R313" s="175">
        <f t="shared" si="112"/>
        <v>0</v>
      </c>
      <c r="S313" s="177">
        <f t="shared" si="113"/>
        <v>0</v>
      </c>
      <c r="T313" s="272"/>
      <c r="U313" s="275">
        <v>1</v>
      </c>
      <c r="V313" s="175">
        <f t="shared" si="114"/>
        <v>0</v>
      </c>
      <c r="W313" s="301"/>
      <c r="X313" s="175">
        <f t="shared" si="93"/>
        <v>0</v>
      </c>
      <c r="Y313" s="175">
        <f t="shared" si="115"/>
        <v>0</v>
      </c>
      <c r="Z313" s="175">
        <f t="shared" si="94"/>
        <v>0</v>
      </c>
      <c r="AA313" s="274"/>
      <c r="AB313" s="271"/>
      <c r="AC313" s="272"/>
    </row>
    <row r="314" spans="1:29">
      <c r="A314" s="172">
        <v>22</v>
      </c>
      <c r="B314" s="172">
        <v>5</v>
      </c>
      <c r="C314" s="172" t="s">
        <v>116</v>
      </c>
      <c r="D314" s="276" t="s">
        <v>669</v>
      </c>
      <c r="E314" s="276" t="s">
        <v>677</v>
      </c>
      <c r="F314" s="276">
        <v>2704</v>
      </c>
      <c r="G314" s="173">
        <v>2006</v>
      </c>
      <c r="H314" s="173" t="s">
        <v>1275</v>
      </c>
      <c r="I314" s="173">
        <v>2</v>
      </c>
      <c r="J314" s="173" t="s">
        <v>1554</v>
      </c>
      <c r="K314" s="173">
        <v>0</v>
      </c>
      <c r="L314" s="173" t="s">
        <v>1555</v>
      </c>
      <c r="M314" s="174">
        <v>1</v>
      </c>
      <c r="N314" s="270"/>
      <c r="O314" s="177">
        <f t="shared" si="92"/>
        <v>0</v>
      </c>
      <c r="P314" s="176"/>
      <c r="Q314" s="177">
        <f t="shared" si="111"/>
        <v>0</v>
      </c>
      <c r="R314" s="175">
        <f t="shared" si="112"/>
        <v>0</v>
      </c>
      <c r="S314" s="177">
        <f t="shared" si="113"/>
        <v>0</v>
      </c>
      <c r="T314" s="272"/>
      <c r="U314" s="275">
        <v>1</v>
      </c>
      <c r="V314" s="175">
        <f t="shared" si="114"/>
        <v>0</v>
      </c>
      <c r="W314" s="301"/>
      <c r="X314" s="175">
        <f t="shared" si="93"/>
        <v>0</v>
      </c>
      <c r="Y314" s="175">
        <f t="shared" si="115"/>
        <v>0</v>
      </c>
      <c r="Z314" s="175">
        <f t="shared" si="94"/>
        <v>0</v>
      </c>
      <c r="AA314" s="274"/>
      <c r="AB314" s="271"/>
      <c r="AC314" s="272"/>
    </row>
    <row r="315" spans="1:29" ht="22.5">
      <c r="A315" s="172">
        <v>22</v>
      </c>
      <c r="B315" s="172">
        <v>6</v>
      </c>
      <c r="C315" s="172" t="s">
        <v>116</v>
      </c>
      <c r="D315" s="276" t="s">
        <v>669</v>
      </c>
      <c r="E315" s="276" t="s">
        <v>678</v>
      </c>
      <c r="F315" s="276">
        <v>2338</v>
      </c>
      <c r="G315" s="173">
        <v>2007</v>
      </c>
      <c r="H315" s="173" t="s">
        <v>1275</v>
      </c>
      <c r="I315" s="173">
        <v>2</v>
      </c>
      <c r="J315" s="173" t="s">
        <v>1556</v>
      </c>
      <c r="K315" s="173">
        <v>0</v>
      </c>
      <c r="L315" s="173" t="s">
        <v>1555</v>
      </c>
      <c r="M315" s="174">
        <v>1</v>
      </c>
      <c r="N315" s="270"/>
      <c r="O315" s="177">
        <f t="shared" si="92"/>
        <v>0</v>
      </c>
      <c r="P315" s="176"/>
      <c r="Q315" s="177">
        <f t="shared" si="111"/>
        <v>0</v>
      </c>
      <c r="R315" s="175">
        <f t="shared" si="112"/>
        <v>0</v>
      </c>
      <c r="S315" s="177">
        <f t="shared" si="113"/>
        <v>0</v>
      </c>
      <c r="T315" s="272"/>
      <c r="U315" s="275">
        <v>1</v>
      </c>
      <c r="V315" s="175">
        <f t="shared" si="114"/>
        <v>0</v>
      </c>
      <c r="W315" s="301"/>
      <c r="X315" s="175">
        <f t="shared" si="93"/>
        <v>0</v>
      </c>
      <c r="Y315" s="175">
        <f t="shared" si="115"/>
        <v>0</v>
      </c>
      <c r="Z315" s="175">
        <f t="shared" si="94"/>
        <v>0</v>
      </c>
      <c r="AA315" s="274"/>
      <c r="AB315" s="271"/>
      <c r="AC315" s="272"/>
    </row>
    <row r="316" spans="1:29">
      <c r="A316" s="172">
        <v>22</v>
      </c>
      <c r="B316" s="172">
        <v>7</v>
      </c>
      <c r="C316" s="172" t="s">
        <v>1766</v>
      </c>
      <c r="D316" s="276" t="s">
        <v>1766</v>
      </c>
      <c r="E316" s="276" t="s">
        <v>1766</v>
      </c>
      <c r="F316" s="276"/>
      <c r="G316" s="173"/>
      <c r="H316" s="173">
        <v>0</v>
      </c>
      <c r="I316" s="173">
        <v>0</v>
      </c>
      <c r="J316" s="173">
        <v>0</v>
      </c>
      <c r="K316" s="173">
        <v>0</v>
      </c>
      <c r="L316" s="173">
        <v>0</v>
      </c>
      <c r="M316" s="174">
        <v>0</v>
      </c>
      <c r="N316" s="270"/>
      <c r="O316" s="177">
        <f t="shared" si="92"/>
        <v>0</v>
      </c>
      <c r="P316" s="176"/>
      <c r="Q316" s="177">
        <f t="shared" si="111"/>
        <v>0</v>
      </c>
      <c r="R316" s="175" t="e">
        <f t="shared" si="112"/>
        <v>#DIV/0!</v>
      </c>
      <c r="S316" s="177">
        <f t="shared" si="113"/>
        <v>0</v>
      </c>
      <c r="T316" s="272"/>
      <c r="U316" s="275">
        <v>1</v>
      </c>
      <c r="V316" s="175">
        <f t="shared" si="114"/>
        <v>0</v>
      </c>
      <c r="W316" s="301"/>
      <c r="X316" s="175">
        <f t="shared" si="93"/>
        <v>0</v>
      </c>
      <c r="Y316" s="175" t="e">
        <f t="shared" si="115"/>
        <v>#DIV/0!</v>
      </c>
      <c r="Z316" s="175">
        <f t="shared" si="94"/>
        <v>0</v>
      </c>
      <c r="AA316" s="274"/>
      <c r="AB316" s="271"/>
      <c r="AC316" s="272"/>
    </row>
    <row r="317" spans="1:29">
      <c r="A317" s="172">
        <v>22</v>
      </c>
      <c r="B317" s="172">
        <v>8</v>
      </c>
      <c r="C317" s="172" t="s">
        <v>1766</v>
      </c>
      <c r="D317" s="276" t="s">
        <v>1766</v>
      </c>
      <c r="E317" s="276" t="s">
        <v>1766</v>
      </c>
      <c r="F317" s="276"/>
      <c r="G317" s="173"/>
      <c r="H317" s="173">
        <v>0</v>
      </c>
      <c r="I317" s="173">
        <v>0</v>
      </c>
      <c r="J317" s="173">
        <v>0</v>
      </c>
      <c r="K317" s="173">
        <v>0</v>
      </c>
      <c r="L317" s="173">
        <v>0</v>
      </c>
      <c r="M317" s="174">
        <v>0</v>
      </c>
      <c r="N317" s="270"/>
      <c r="O317" s="177">
        <f t="shared" si="92"/>
        <v>0</v>
      </c>
      <c r="P317" s="176"/>
      <c r="Q317" s="177">
        <f t="shared" si="111"/>
        <v>0</v>
      </c>
      <c r="R317" s="175" t="e">
        <f t="shared" si="112"/>
        <v>#DIV/0!</v>
      </c>
      <c r="S317" s="177">
        <f t="shared" si="113"/>
        <v>0</v>
      </c>
      <c r="T317" s="272"/>
      <c r="U317" s="275">
        <v>1</v>
      </c>
      <c r="V317" s="175">
        <f t="shared" si="114"/>
        <v>0</v>
      </c>
      <c r="W317" s="301"/>
      <c r="X317" s="175">
        <f t="shared" si="93"/>
        <v>0</v>
      </c>
      <c r="Y317" s="175" t="e">
        <f t="shared" si="115"/>
        <v>#DIV/0!</v>
      </c>
      <c r="Z317" s="175">
        <f t="shared" si="94"/>
        <v>0</v>
      </c>
      <c r="AA317" s="274"/>
      <c r="AB317" s="271"/>
      <c r="AC317" s="272"/>
    </row>
    <row r="318" spans="1:29" ht="33.75">
      <c r="A318" s="172">
        <v>22</v>
      </c>
      <c r="B318" s="172">
        <v>9</v>
      </c>
      <c r="C318" s="172" t="s">
        <v>116</v>
      </c>
      <c r="D318" s="276" t="s">
        <v>682</v>
      </c>
      <c r="E318" s="276" t="s">
        <v>683</v>
      </c>
      <c r="F318" s="276" t="s">
        <v>684</v>
      </c>
      <c r="G318" s="173">
        <v>2013</v>
      </c>
      <c r="H318" s="173" t="s">
        <v>1275</v>
      </c>
      <c r="I318" s="173">
        <v>2</v>
      </c>
      <c r="J318" s="173" t="s">
        <v>1561</v>
      </c>
      <c r="K318" s="173">
        <v>0</v>
      </c>
      <c r="L318" s="173" t="s">
        <v>1562</v>
      </c>
      <c r="M318" s="174">
        <v>2</v>
      </c>
      <c r="N318" s="270"/>
      <c r="O318" s="177">
        <f t="shared" si="92"/>
        <v>0</v>
      </c>
      <c r="P318" s="176"/>
      <c r="Q318" s="177">
        <f t="shared" si="111"/>
        <v>0</v>
      </c>
      <c r="R318" s="175">
        <f t="shared" si="112"/>
        <v>0</v>
      </c>
      <c r="S318" s="177">
        <f t="shared" si="113"/>
        <v>0</v>
      </c>
      <c r="T318" s="272"/>
      <c r="U318" s="275">
        <v>1</v>
      </c>
      <c r="V318" s="175">
        <f t="shared" si="114"/>
        <v>0</v>
      </c>
      <c r="W318" s="301"/>
      <c r="X318" s="175">
        <f t="shared" si="93"/>
        <v>0</v>
      </c>
      <c r="Y318" s="175">
        <f t="shared" si="115"/>
        <v>0</v>
      </c>
      <c r="Z318" s="175">
        <f t="shared" si="94"/>
        <v>0</v>
      </c>
      <c r="AA318" s="274"/>
      <c r="AB318" s="271"/>
      <c r="AC318" s="272"/>
    </row>
    <row r="319" spans="1:29">
      <c r="A319" s="172">
        <v>22</v>
      </c>
      <c r="B319" s="172">
        <v>10</v>
      </c>
      <c r="C319" s="172" t="s">
        <v>116</v>
      </c>
      <c r="D319" s="276" t="s">
        <v>685</v>
      </c>
      <c r="E319" s="276" t="s">
        <v>686</v>
      </c>
      <c r="F319" s="276" t="s">
        <v>687</v>
      </c>
      <c r="G319" s="173">
        <v>2011</v>
      </c>
      <c r="H319" s="173" t="s">
        <v>1275</v>
      </c>
      <c r="I319" s="173">
        <v>2</v>
      </c>
      <c r="J319" s="173">
        <v>0</v>
      </c>
      <c r="K319" s="173">
        <v>0</v>
      </c>
      <c r="L319" s="173">
        <v>0</v>
      </c>
      <c r="M319" s="174">
        <v>1</v>
      </c>
      <c r="N319" s="270"/>
      <c r="O319" s="177">
        <f t="shared" si="92"/>
        <v>0</v>
      </c>
      <c r="P319" s="176"/>
      <c r="Q319" s="177">
        <f t="shared" si="111"/>
        <v>0</v>
      </c>
      <c r="R319" s="175">
        <f t="shared" si="112"/>
        <v>0</v>
      </c>
      <c r="S319" s="177">
        <f t="shared" si="113"/>
        <v>0</v>
      </c>
      <c r="T319" s="272"/>
      <c r="U319" s="275">
        <v>1</v>
      </c>
      <c r="V319" s="175">
        <f t="shared" si="114"/>
        <v>0</v>
      </c>
      <c r="W319" s="301"/>
      <c r="X319" s="175">
        <f t="shared" si="93"/>
        <v>0</v>
      </c>
      <c r="Y319" s="175">
        <f t="shared" si="115"/>
        <v>0</v>
      </c>
      <c r="Z319" s="175">
        <f t="shared" si="94"/>
        <v>0</v>
      </c>
      <c r="AA319" s="274"/>
      <c r="AB319" s="271"/>
      <c r="AC319" s="272"/>
    </row>
    <row r="320" spans="1:29">
      <c r="A320" s="172">
        <v>22</v>
      </c>
      <c r="B320" s="172">
        <v>11</v>
      </c>
      <c r="C320" s="172" t="s">
        <v>155</v>
      </c>
      <c r="D320" s="276" t="s">
        <v>688</v>
      </c>
      <c r="E320" s="276" t="s">
        <v>689</v>
      </c>
      <c r="F320" s="276">
        <v>153</v>
      </c>
      <c r="G320" s="173">
        <v>1997</v>
      </c>
      <c r="H320" s="173" t="s">
        <v>1275</v>
      </c>
      <c r="I320" s="173">
        <v>2</v>
      </c>
      <c r="J320" s="173" t="s">
        <v>1121</v>
      </c>
      <c r="K320" s="173">
        <v>153</v>
      </c>
      <c r="L320" s="173">
        <v>0</v>
      </c>
      <c r="M320" s="174">
        <v>1</v>
      </c>
      <c r="N320" s="270"/>
      <c r="O320" s="177">
        <f t="shared" si="92"/>
        <v>0</v>
      </c>
      <c r="P320" s="176"/>
      <c r="Q320" s="177">
        <f t="shared" si="111"/>
        <v>0</v>
      </c>
      <c r="R320" s="175">
        <f t="shared" si="112"/>
        <v>0</v>
      </c>
      <c r="S320" s="177">
        <f t="shared" si="113"/>
        <v>0</v>
      </c>
      <c r="T320" s="272"/>
      <c r="U320" s="275">
        <v>1</v>
      </c>
      <c r="V320" s="175">
        <f t="shared" si="114"/>
        <v>0</v>
      </c>
      <c r="W320" s="301"/>
      <c r="X320" s="175">
        <f t="shared" si="93"/>
        <v>0</v>
      </c>
      <c r="Y320" s="175">
        <f t="shared" si="115"/>
        <v>0</v>
      </c>
      <c r="Z320" s="175">
        <f t="shared" si="94"/>
        <v>0</v>
      </c>
      <c r="AA320" s="274"/>
      <c r="AB320" s="271"/>
      <c r="AC320" s="272"/>
    </row>
    <row r="321" spans="1:29">
      <c r="A321" s="172">
        <v>22</v>
      </c>
      <c r="B321" s="172">
        <v>12</v>
      </c>
      <c r="C321" s="172" t="s">
        <v>155</v>
      </c>
      <c r="D321" s="276" t="s">
        <v>688</v>
      </c>
      <c r="E321" s="276" t="s">
        <v>690</v>
      </c>
      <c r="F321" s="276">
        <v>46</v>
      </c>
      <c r="G321" s="173">
        <v>1990</v>
      </c>
      <c r="H321" s="173" t="s">
        <v>1275</v>
      </c>
      <c r="I321" s="173">
        <v>2</v>
      </c>
      <c r="J321" s="173" t="s">
        <v>1121</v>
      </c>
      <c r="K321" s="173">
        <v>46</v>
      </c>
      <c r="L321" s="173">
        <v>0</v>
      </c>
      <c r="M321" s="174">
        <v>1</v>
      </c>
      <c r="N321" s="270"/>
      <c r="O321" s="177">
        <f t="shared" si="92"/>
        <v>0</v>
      </c>
      <c r="P321" s="176"/>
      <c r="Q321" s="177">
        <f t="shared" si="111"/>
        <v>0</v>
      </c>
      <c r="R321" s="175">
        <f t="shared" si="112"/>
        <v>0</v>
      </c>
      <c r="S321" s="177">
        <f t="shared" si="113"/>
        <v>0</v>
      </c>
      <c r="T321" s="272"/>
      <c r="U321" s="275">
        <v>1</v>
      </c>
      <c r="V321" s="175">
        <f t="shared" si="114"/>
        <v>0</v>
      </c>
      <c r="W321" s="301"/>
      <c r="X321" s="175">
        <f t="shared" si="93"/>
        <v>0</v>
      </c>
      <c r="Y321" s="175">
        <f t="shared" si="115"/>
        <v>0</v>
      </c>
      <c r="Z321" s="175">
        <f t="shared" si="94"/>
        <v>0</v>
      </c>
      <c r="AA321" s="274"/>
      <c r="AB321" s="271"/>
      <c r="AC321" s="272"/>
    </row>
    <row r="322" spans="1:29">
      <c r="A322" s="172">
        <v>22</v>
      </c>
      <c r="B322" s="172">
        <v>13</v>
      </c>
      <c r="C322" s="172" t="s">
        <v>155</v>
      </c>
      <c r="D322" s="276" t="s">
        <v>688</v>
      </c>
      <c r="E322" s="276" t="s">
        <v>691</v>
      </c>
      <c r="F322" s="276">
        <v>1337</v>
      </c>
      <c r="G322" s="173"/>
      <c r="H322" s="173" t="s">
        <v>1275</v>
      </c>
      <c r="I322" s="173">
        <v>2</v>
      </c>
      <c r="J322" s="173">
        <v>0</v>
      </c>
      <c r="K322" s="173">
        <v>1337</v>
      </c>
      <c r="L322" s="173">
        <v>0</v>
      </c>
      <c r="M322" s="174">
        <v>1</v>
      </c>
      <c r="N322" s="270"/>
      <c r="O322" s="177">
        <f t="shared" si="92"/>
        <v>0</v>
      </c>
      <c r="P322" s="176"/>
      <c r="Q322" s="177">
        <f t="shared" si="111"/>
        <v>0</v>
      </c>
      <c r="R322" s="175">
        <f t="shared" si="112"/>
        <v>0</v>
      </c>
      <c r="S322" s="177">
        <f t="shared" si="113"/>
        <v>0</v>
      </c>
      <c r="T322" s="272"/>
      <c r="U322" s="275">
        <v>1</v>
      </c>
      <c r="V322" s="175">
        <f t="shared" si="114"/>
        <v>0</v>
      </c>
      <c r="W322" s="301"/>
      <c r="X322" s="175">
        <f t="shared" si="93"/>
        <v>0</v>
      </c>
      <c r="Y322" s="175">
        <f t="shared" si="115"/>
        <v>0</v>
      </c>
      <c r="Z322" s="175">
        <f t="shared" si="94"/>
        <v>0</v>
      </c>
      <c r="AA322" s="274"/>
      <c r="AB322" s="271"/>
      <c r="AC322" s="272"/>
    </row>
    <row r="323" spans="1:29">
      <c r="A323" s="172">
        <v>22</v>
      </c>
      <c r="B323" s="172">
        <v>14</v>
      </c>
      <c r="C323" s="172" t="s">
        <v>155</v>
      </c>
      <c r="D323" s="276" t="s">
        <v>688</v>
      </c>
      <c r="E323" s="276" t="s">
        <v>692</v>
      </c>
      <c r="F323" s="276" t="s">
        <v>693</v>
      </c>
      <c r="G323" s="173"/>
      <c r="H323" s="173" t="s">
        <v>1275</v>
      </c>
      <c r="I323" s="173">
        <v>2</v>
      </c>
      <c r="J323" s="173">
        <v>0</v>
      </c>
      <c r="K323" s="173" t="s">
        <v>693</v>
      </c>
      <c r="L323" s="173">
        <v>0</v>
      </c>
      <c r="M323" s="174">
        <v>1</v>
      </c>
      <c r="N323" s="270"/>
      <c r="O323" s="177">
        <f t="shared" si="92"/>
        <v>0</v>
      </c>
      <c r="P323" s="176"/>
      <c r="Q323" s="177">
        <f t="shared" si="111"/>
        <v>0</v>
      </c>
      <c r="R323" s="175">
        <f t="shared" si="112"/>
        <v>0</v>
      </c>
      <c r="S323" s="177">
        <f t="shared" si="113"/>
        <v>0</v>
      </c>
      <c r="T323" s="272"/>
      <c r="U323" s="275">
        <v>1</v>
      </c>
      <c r="V323" s="175">
        <f t="shared" si="114"/>
        <v>0</v>
      </c>
      <c r="W323" s="301"/>
      <c r="X323" s="175">
        <f t="shared" si="93"/>
        <v>0</v>
      </c>
      <c r="Y323" s="175">
        <f t="shared" si="115"/>
        <v>0</v>
      </c>
      <c r="Z323" s="175">
        <f t="shared" si="94"/>
        <v>0</v>
      </c>
      <c r="AA323" s="274"/>
      <c r="AB323" s="271"/>
      <c r="AC323" s="272"/>
    </row>
    <row r="324" spans="1:29" s="288" customFormat="1">
      <c r="A324" s="277">
        <v>22</v>
      </c>
      <c r="B324" s="277">
        <v>0</v>
      </c>
      <c r="C324" s="277">
        <v>0</v>
      </c>
      <c r="D324" s="278">
        <v>0</v>
      </c>
      <c r="E324" s="278">
        <v>0</v>
      </c>
      <c r="F324" s="278">
        <v>0</v>
      </c>
      <c r="G324" s="279">
        <v>0</v>
      </c>
      <c r="H324" s="279">
        <v>0</v>
      </c>
      <c r="I324" s="279">
        <v>0</v>
      </c>
      <c r="J324" s="279">
        <v>0</v>
      </c>
      <c r="K324" s="279">
        <v>0</v>
      </c>
      <c r="L324" s="279">
        <v>0</v>
      </c>
      <c r="M324" s="280">
        <v>0</v>
      </c>
      <c r="N324" s="281"/>
      <c r="O324" s="282">
        <f>SUM(O310:O323)</f>
        <v>0</v>
      </c>
      <c r="P324" s="302"/>
      <c r="Q324" s="282">
        <f t="shared" ref="Q324:Z324" si="116">SUM(Q310:Q323)</f>
        <v>0</v>
      </c>
      <c r="R324" s="282"/>
      <c r="S324" s="282">
        <f t="shared" si="116"/>
        <v>0</v>
      </c>
      <c r="T324" s="309"/>
      <c r="U324" s="282">
        <f t="shared" si="116"/>
        <v>14</v>
      </c>
      <c r="V324" s="282">
        <f t="shared" si="116"/>
        <v>0</v>
      </c>
      <c r="W324" s="301"/>
      <c r="X324" s="282">
        <f t="shared" si="116"/>
        <v>0</v>
      </c>
      <c r="Y324" s="282"/>
      <c r="Z324" s="282">
        <f t="shared" si="116"/>
        <v>0</v>
      </c>
      <c r="AA324" s="286"/>
      <c r="AB324" s="287"/>
      <c r="AC324" s="284"/>
    </row>
    <row r="325" spans="1:29" ht="33.75">
      <c r="A325" s="172">
        <v>23</v>
      </c>
      <c r="B325" s="172">
        <v>1</v>
      </c>
      <c r="C325" s="172" t="s">
        <v>116</v>
      </c>
      <c r="D325" s="276" t="s">
        <v>694</v>
      </c>
      <c r="E325" s="276" t="s">
        <v>695</v>
      </c>
      <c r="F325" s="276" t="s">
        <v>696</v>
      </c>
      <c r="G325" s="173">
        <v>2006</v>
      </c>
      <c r="H325" s="173" t="s">
        <v>1275</v>
      </c>
      <c r="I325" s="173">
        <v>2</v>
      </c>
      <c r="J325" s="173" t="s">
        <v>1563</v>
      </c>
      <c r="K325" s="173">
        <v>0</v>
      </c>
      <c r="L325" s="173" t="s">
        <v>1564</v>
      </c>
      <c r="M325" s="174">
        <v>3</v>
      </c>
      <c r="N325" s="270"/>
      <c r="O325" s="177">
        <f t="shared" ref="O325:O388" si="117">M325*N325*I325</f>
        <v>0</v>
      </c>
      <c r="P325" s="176"/>
      <c r="Q325" s="177">
        <f t="shared" ref="Q325:Q334" si="118">O325*P325</f>
        <v>0</v>
      </c>
      <c r="R325" s="175">
        <f t="shared" ref="R325:R334" si="119">S325/(M325*I325)</f>
        <v>0</v>
      </c>
      <c r="S325" s="177">
        <f t="shared" ref="S325:S334" si="120">O325+Q325</f>
        <v>0</v>
      </c>
      <c r="T325" s="272"/>
      <c r="U325" s="275">
        <v>1</v>
      </c>
      <c r="V325" s="175">
        <f t="shared" ref="V325:V334" si="121">T325*U325*M325</f>
        <v>0</v>
      </c>
      <c r="W325" s="301"/>
      <c r="X325" s="175">
        <f t="shared" ref="X325:X388" si="122">V325*W325</f>
        <v>0</v>
      </c>
      <c r="Y325" s="175">
        <f t="shared" ref="Y325:Y334" si="123">Z325/(M325*U325)</f>
        <v>0</v>
      </c>
      <c r="Z325" s="175">
        <f t="shared" ref="Z325:Z388" si="124">V325+X325</f>
        <v>0</v>
      </c>
      <c r="AA325" s="274"/>
      <c r="AB325" s="271"/>
      <c r="AC325" s="272"/>
    </row>
    <row r="326" spans="1:29">
      <c r="A326" s="172">
        <v>23</v>
      </c>
      <c r="B326" s="172">
        <v>2</v>
      </c>
      <c r="C326" s="172" t="s">
        <v>116</v>
      </c>
      <c r="D326" s="276" t="s">
        <v>694</v>
      </c>
      <c r="E326" s="276" t="s">
        <v>697</v>
      </c>
      <c r="F326" s="276" t="s">
        <v>698</v>
      </c>
      <c r="G326" s="173">
        <v>1998</v>
      </c>
      <c r="H326" s="173" t="s">
        <v>1275</v>
      </c>
      <c r="I326" s="173">
        <v>2</v>
      </c>
      <c r="J326" s="173" t="s">
        <v>1565</v>
      </c>
      <c r="K326" s="173">
        <v>0</v>
      </c>
      <c r="L326" s="173" t="s">
        <v>1331</v>
      </c>
      <c r="M326" s="174">
        <v>1</v>
      </c>
      <c r="N326" s="270"/>
      <c r="O326" s="177">
        <f t="shared" si="117"/>
        <v>0</v>
      </c>
      <c r="P326" s="176"/>
      <c r="Q326" s="177">
        <f t="shared" si="118"/>
        <v>0</v>
      </c>
      <c r="R326" s="175">
        <f t="shared" si="119"/>
        <v>0</v>
      </c>
      <c r="S326" s="177">
        <f t="shared" si="120"/>
        <v>0</v>
      </c>
      <c r="T326" s="272"/>
      <c r="U326" s="275">
        <v>1</v>
      </c>
      <c r="V326" s="175">
        <f t="shared" si="121"/>
        <v>0</v>
      </c>
      <c r="W326" s="301"/>
      <c r="X326" s="175">
        <f t="shared" si="122"/>
        <v>0</v>
      </c>
      <c r="Y326" s="175">
        <f t="shared" si="123"/>
        <v>0</v>
      </c>
      <c r="Z326" s="175">
        <f t="shared" si="124"/>
        <v>0</v>
      </c>
      <c r="AA326" s="274"/>
      <c r="AB326" s="271"/>
      <c r="AC326" s="272"/>
    </row>
    <row r="327" spans="1:29" ht="22.5">
      <c r="A327" s="172">
        <v>23</v>
      </c>
      <c r="B327" s="172">
        <v>3</v>
      </c>
      <c r="C327" s="172" t="s">
        <v>116</v>
      </c>
      <c r="D327" s="276" t="s">
        <v>699</v>
      </c>
      <c r="E327" s="276" t="s">
        <v>700</v>
      </c>
      <c r="F327" s="276">
        <v>537</v>
      </c>
      <c r="G327" s="173">
        <v>1999</v>
      </c>
      <c r="H327" s="173" t="s">
        <v>1275</v>
      </c>
      <c r="I327" s="173">
        <v>2</v>
      </c>
      <c r="J327" s="173" t="s">
        <v>1566</v>
      </c>
      <c r="K327" s="173">
        <v>0</v>
      </c>
      <c r="L327" s="173" t="s">
        <v>1299</v>
      </c>
      <c r="M327" s="174">
        <v>1</v>
      </c>
      <c r="N327" s="270"/>
      <c r="O327" s="177">
        <f t="shared" si="117"/>
        <v>0</v>
      </c>
      <c r="P327" s="176"/>
      <c r="Q327" s="177">
        <f t="shared" si="118"/>
        <v>0</v>
      </c>
      <c r="R327" s="175">
        <f t="shared" si="119"/>
        <v>0</v>
      </c>
      <c r="S327" s="177">
        <f t="shared" si="120"/>
        <v>0</v>
      </c>
      <c r="T327" s="272"/>
      <c r="U327" s="275">
        <v>1</v>
      </c>
      <c r="V327" s="175">
        <f t="shared" si="121"/>
        <v>0</v>
      </c>
      <c r="W327" s="301"/>
      <c r="X327" s="175">
        <f t="shared" si="122"/>
        <v>0</v>
      </c>
      <c r="Y327" s="175">
        <f t="shared" si="123"/>
        <v>0</v>
      </c>
      <c r="Z327" s="175">
        <f t="shared" si="124"/>
        <v>0</v>
      </c>
      <c r="AA327" s="274"/>
      <c r="AB327" s="271"/>
      <c r="AC327" s="272"/>
    </row>
    <row r="328" spans="1:29">
      <c r="A328" s="172">
        <v>23</v>
      </c>
      <c r="B328" s="172">
        <v>4</v>
      </c>
      <c r="C328" s="172" t="s">
        <v>155</v>
      </c>
      <c r="D328" s="276" t="s">
        <v>701</v>
      </c>
      <c r="E328" s="276" t="s">
        <v>702</v>
      </c>
      <c r="F328" s="276"/>
      <c r="G328" s="173"/>
      <c r="H328" s="173" t="s">
        <v>1275</v>
      </c>
      <c r="I328" s="173">
        <v>2</v>
      </c>
      <c r="J328" s="173">
        <v>0</v>
      </c>
      <c r="K328" s="173">
        <v>0</v>
      </c>
      <c r="L328" s="173">
        <v>0</v>
      </c>
      <c r="M328" s="174">
        <v>1</v>
      </c>
      <c r="N328" s="270"/>
      <c r="O328" s="177">
        <f t="shared" si="117"/>
        <v>0</v>
      </c>
      <c r="P328" s="176"/>
      <c r="Q328" s="177">
        <f t="shared" si="118"/>
        <v>0</v>
      </c>
      <c r="R328" s="175">
        <f t="shared" si="119"/>
        <v>0</v>
      </c>
      <c r="S328" s="177">
        <f t="shared" si="120"/>
        <v>0</v>
      </c>
      <c r="T328" s="272"/>
      <c r="U328" s="275">
        <v>1</v>
      </c>
      <c r="V328" s="175">
        <f t="shared" si="121"/>
        <v>0</v>
      </c>
      <c r="W328" s="301"/>
      <c r="X328" s="175">
        <f t="shared" si="122"/>
        <v>0</v>
      </c>
      <c r="Y328" s="175">
        <f t="shared" si="123"/>
        <v>0</v>
      </c>
      <c r="Z328" s="175">
        <f t="shared" si="124"/>
        <v>0</v>
      </c>
      <c r="AA328" s="274"/>
      <c r="AB328" s="271"/>
      <c r="AC328" s="272"/>
    </row>
    <row r="329" spans="1:29">
      <c r="A329" s="172">
        <v>23</v>
      </c>
      <c r="B329" s="172">
        <v>5</v>
      </c>
      <c r="C329" s="172" t="s">
        <v>155</v>
      </c>
      <c r="D329" s="276" t="s">
        <v>701</v>
      </c>
      <c r="E329" s="276" t="s">
        <v>703</v>
      </c>
      <c r="F329" s="276"/>
      <c r="G329" s="173"/>
      <c r="H329" s="173" t="s">
        <v>1275</v>
      </c>
      <c r="I329" s="173">
        <v>2</v>
      </c>
      <c r="J329" s="173">
        <v>0</v>
      </c>
      <c r="K329" s="173">
        <v>0</v>
      </c>
      <c r="L329" s="173">
        <v>0</v>
      </c>
      <c r="M329" s="174">
        <v>1</v>
      </c>
      <c r="N329" s="270"/>
      <c r="O329" s="177">
        <f t="shared" si="117"/>
        <v>0</v>
      </c>
      <c r="P329" s="176"/>
      <c r="Q329" s="177">
        <f t="shared" si="118"/>
        <v>0</v>
      </c>
      <c r="R329" s="175">
        <f t="shared" si="119"/>
        <v>0</v>
      </c>
      <c r="S329" s="177">
        <f t="shared" si="120"/>
        <v>0</v>
      </c>
      <c r="T329" s="272"/>
      <c r="U329" s="275">
        <v>1</v>
      </c>
      <c r="V329" s="175">
        <f t="shared" si="121"/>
        <v>0</v>
      </c>
      <c r="W329" s="301"/>
      <c r="X329" s="175">
        <f t="shared" si="122"/>
        <v>0</v>
      </c>
      <c r="Y329" s="175">
        <f t="shared" si="123"/>
        <v>0</v>
      </c>
      <c r="Z329" s="175">
        <f t="shared" si="124"/>
        <v>0</v>
      </c>
      <c r="AA329" s="274"/>
      <c r="AB329" s="271"/>
      <c r="AC329" s="272"/>
    </row>
    <row r="330" spans="1:29">
      <c r="A330" s="172">
        <v>23</v>
      </c>
      <c r="B330" s="172">
        <v>6</v>
      </c>
      <c r="C330" s="172" t="s">
        <v>155</v>
      </c>
      <c r="D330" s="276" t="s">
        <v>704</v>
      </c>
      <c r="E330" s="276" t="s">
        <v>705</v>
      </c>
      <c r="F330" s="276">
        <v>905</v>
      </c>
      <c r="G330" s="173">
        <v>1985</v>
      </c>
      <c r="H330" s="173" t="s">
        <v>1275</v>
      </c>
      <c r="I330" s="173">
        <v>2</v>
      </c>
      <c r="J330" s="173" t="s">
        <v>1509</v>
      </c>
      <c r="K330" s="173">
        <v>905</v>
      </c>
      <c r="L330" s="173" t="s">
        <v>1418</v>
      </c>
      <c r="M330" s="174">
        <v>1</v>
      </c>
      <c r="N330" s="270"/>
      <c r="O330" s="177">
        <f t="shared" si="117"/>
        <v>0</v>
      </c>
      <c r="P330" s="176"/>
      <c r="Q330" s="177">
        <f t="shared" si="118"/>
        <v>0</v>
      </c>
      <c r="R330" s="175">
        <f t="shared" si="119"/>
        <v>0</v>
      </c>
      <c r="S330" s="177">
        <f t="shared" si="120"/>
        <v>0</v>
      </c>
      <c r="T330" s="272"/>
      <c r="U330" s="275">
        <v>1</v>
      </c>
      <c r="V330" s="175">
        <f t="shared" si="121"/>
        <v>0</v>
      </c>
      <c r="W330" s="301"/>
      <c r="X330" s="175">
        <f t="shared" si="122"/>
        <v>0</v>
      </c>
      <c r="Y330" s="175">
        <f t="shared" si="123"/>
        <v>0</v>
      </c>
      <c r="Z330" s="175">
        <f t="shared" si="124"/>
        <v>0</v>
      </c>
      <c r="AA330" s="274"/>
      <c r="AB330" s="271"/>
      <c r="AC330" s="272"/>
    </row>
    <row r="331" spans="1:29">
      <c r="A331" s="172">
        <v>23</v>
      </c>
      <c r="B331" s="172">
        <v>7</v>
      </c>
      <c r="C331" s="172" t="s">
        <v>155</v>
      </c>
      <c r="D331" s="276" t="s">
        <v>706</v>
      </c>
      <c r="E331" s="276" t="s">
        <v>707</v>
      </c>
      <c r="F331" s="276">
        <v>1429</v>
      </c>
      <c r="G331" s="173">
        <v>1998</v>
      </c>
      <c r="H331" s="173" t="s">
        <v>1275</v>
      </c>
      <c r="I331" s="173">
        <v>2</v>
      </c>
      <c r="J331" s="173" t="s">
        <v>1567</v>
      </c>
      <c r="K331" s="173">
        <v>1429</v>
      </c>
      <c r="L331" s="173">
        <v>0</v>
      </c>
      <c r="M331" s="174">
        <v>1</v>
      </c>
      <c r="N331" s="270"/>
      <c r="O331" s="177">
        <f t="shared" si="117"/>
        <v>0</v>
      </c>
      <c r="P331" s="176"/>
      <c r="Q331" s="177">
        <f t="shared" si="118"/>
        <v>0</v>
      </c>
      <c r="R331" s="175">
        <f t="shared" si="119"/>
        <v>0</v>
      </c>
      <c r="S331" s="177">
        <f t="shared" si="120"/>
        <v>0</v>
      </c>
      <c r="T331" s="272"/>
      <c r="U331" s="275">
        <v>1</v>
      </c>
      <c r="V331" s="175">
        <f t="shared" si="121"/>
        <v>0</v>
      </c>
      <c r="W331" s="301"/>
      <c r="X331" s="175">
        <f t="shared" si="122"/>
        <v>0</v>
      </c>
      <c r="Y331" s="175">
        <f t="shared" si="123"/>
        <v>0</v>
      </c>
      <c r="Z331" s="175">
        <f t="shared" si="124"/>
        <v>0</v>
      </c>
      <c r="AA331" s="274"/>
      <c r="AB331" s="271"/>
      <c r="AC331" s="272"/>
    </row>
    <row r="332" spans="1:29">
      <c r="A332" s="172">
        <v>23</v>
      </c>
      <c r="B332" s="172">
        <v>8</v>
      </c>
      <c r="C332" s="172" t="s">
        <v>1766</v>
      </c>
      <c r="D332" s="276" t="s">
        <v>1767</v>
      </c>
      <c r="E332" s="276" t="s">
        <v>1767</v>
      </c>
      <c r="F332" s="276"/>
      <c r="G332" s="173"/>
      <c r="H332" s="173">
        <v>0</v>
      </c>
      <c r="I332" s="173">
        <v>0</v>
      </c>
      <c r="J332" s="173">
        <v>0</v>
      </c>
      <c r="K332" s="173">
        <v>0</v>
      </c>
      <c r="L332" s="173">
        <v>0</v>
      </c>
      <c r="M332" s="174">
        <v>0</v>
      </c>
      <c r="N332" s="270"/>
      <c r="O332" s="177">
        <f t="shared" si="117"/>
        <v>0</v>
      </c>
      <c r="P332" s="176"/>
      <c r="Q332" s="177">
        <f t="shared" si="118"/>
        <v>0</v>
      </c>
      <c r="R332" s="175" t="e">
        <f t="shared" si="119"/>
        <v>#DIV/0!</v>
      </c>
      <c r="S332" s="177">
        <f t="shared" si="120"/>
        <v>0</v>
      </c>
      <c r="T332" s="272"/>
      <c r="U332" s="275">
        <v>1</v>
      </c>
      <c r="V332" s="175">
        <f t="shared" si="121"/>
        <v>0</v>
      </c>
      <c r="W332" s="301"/>
      <c r="X332" s="175">
        <f t="shared" si="122"/>
        <v>0</v>
      </c>
      <c r="Y332" s="175" t="e">
        <f t="shared" si="123"/>
        <v>#DIV/0!</v>
      </c>
      <c r="Z332" s="175">
        <f t="shared" si="124"/>
        <v>0</v>
      </c>
      <c r="AA332" s="274"/>
      <c r="AB332" s="271"/>
      <c r="AC332" s="272"/>
    </row>
    <row r="333" spans="1:29">
      <c r="A333" s="172">
        <v>23</v>
      </c>
      <c r="B333" s="172">
        <v>9</v>
      </c>
      <c r="C333" s="172" t="s">
        <v>1766</v>
      </c>
      <c r="D333" s="276" t="s">
        <v>1767</v>
      </c>
      <c r="E333" s="276" t="s">
        <v>1767</v>
      </c>
      <c r="F333" s="276"/>
      <c r="G333" s="173"/>
      <c r="H333" s="173">
        <v>0</v>
      </c>
      <c r="I333" s="173">
        <v>0</v>
      </c>
      <c r="J333" s="173">
        <v>0</v>
      </c>
      <c r="K333" s="173">
        <v>0</v>
      </c>
      <c r="L333" s="173">
        <v>0</v>
      </c>
      <c r="M333" s="174">
        <v>0</v>
      </c>
      <c r="N333" s="270"/>
      <c r="O333" s="177">
        <f t="shared" si="117"/>
        <v>0</v>
      </c>
      <c r="P333" s="176"/>
      <c r="Q333" s="177">
        <f t="shared" si="118"/>
        <v>0</v>
      </c>
      <c r="R333" s="175" t="e">
        <f t="shared" si="119"/>
        <v>#DIV/0!</v>
      </c>
      <c r="S333" s="177">
        <f t="shared" si="120"/>
        <v>0</v>
      </c>
      <c r="T333" s="272"/>
      <c r="U333" s="275">
        <v>1</v>
      </c>
      <c r="V333" s="175">
        <f t="shared" si="121"/>
        <v>0</v>
      </c>
      <c r="W333" s="301"/>
      <c r="X333" s="175">
        <f t="shared" si="122"/>
        <v>0</v>
      </c>
      <c r="Y333" s="175" t="e">
        <f t="shared" si="123"/>
        <v>#DIV/0!</v>
      </c>
      <c r="Z333" s="175">
        <f t="shared" si="124"/>
        <v>0</v>
      </c>
      <c r="AA333" s="274"/>
      <c r="AB333" s="271"/>
      <c r="AC333" s="272"/>
    </row>
    <row r="334" spans="1:29">
      <c r="A334" s="172">
        <v>23</v>
      </c>
      <c r="B334" s="172">
        <v>10</v>
      </c>
      <c r="C334" s="172" t="s">
        <v>1766</v>
      </c>
      <c r="D334" s="276" t="s">
        <v>1767</v>
      </c>
      <c r="E334" s="276" t="s">
        <v>1767</v>
      </c>
      <c r="F334" s="276"/>
      <c r="G334" s="173"/>
      <c r="H334" s="173">
        <v>0</v>
      </c>
      <c r="I334" s="173">
        <v>0</v>
      </c>
      <c r="J334" s="173">
        <v>0</v>
      </c>
      <c r="K334" s="173">
        <v>0</v>
      </c>
      <c r="L334" s="173">
        <v>0</v>
      </c>
      <c r="M334" s="174">
        <v>0</v>
      </c>
      <c r="N334" s="270"/>
      <c r="O334" s="177">
        <f t="shared" si="117"/>
        <v>0</v>
      </c>
      <c r="P334" s="176"/>
      <c r="Q334" s="177">
        <f t="shared" si="118"/>
        <v>0</v>
      </c>
      <c r="R334" s="175" t="e">
        <f t="shared" si="119"/>
        <v>#DIV/0!</v>
      </c>
      <c r="S334" s="177">
        <f t="shared" si="120"/>
        <v>0</v>
      </c>
      <c r="T334" s="272"/>
      <c r="U334" s="275">
        <v>1</v>
      </c>
      <c r="V334" s="175">
        <f t="shared" si="121"/>
        <v>0</v>
      </c>
      <c r="W334" s="301"/>
      <c r="X334" s="175">
        <f t="shared" si="122"/>
        <v>0</v>
      </c>
      <c r="Y334" s="175" t="e">
        <f t="shared" si="123"/>
        <v>#DIV/0!</v>
      </c>
      <c r="Z334" s="175">
        <f t="shared" si="124"/>
        <v>0</v>
      </c>
      <c r="AA334" s="274"/>
      <c r="AB334" s="271"/>
      <c r="AC334" s="272"/>
    </row>
    <row r="335" spans="1:29" s="288" customFormat="1">
      <c r="A335" s="277">
        <v>23</v>
      </c>
      <c r="B335" s="277">
        <v>0</v>
      </c>
      <c r="C335" s="277">
        <v>0</v>
      </c>
      <c r="D335" s="278">
        <v>0</v>
      </c>
      <c r="E335" s="278">
        <v>0</v>
      </c>
      <c r="F335" s="278">
        <v>0</v>
      </c>
      <c r="G335" s="279">
        <v>0</v>
      </c>
      <c r="H335" s="279">
        <v>0</v>
      </c>
      <c r="I335" s="279">
        <v>0</v>
      </c>
      <c r="J335" s="279">
        <v>0</v>
      </c>
      <c r="K335" s="279">
        <v>0</v>
      </c>
      <c r="L335" s="279">
        <v>0</v>
      </c>
      <c r="M335" s="280">
        <v>0</v>
      </c>
      <c r="N335" s="281"/>
      <c r="O335" s="282">
        <f>SUM(O325:O334)</f>
        <v>0</v>
      </c>
      <c r="P335" s="302"/>
      <c r="Q335" s="282">
        <f t="shared" ref="Q335:Z335" si="125">SUM(Q325:Q334)</f>
        <v>0</v>
      </c>
      <c r="R335" s="282"/>
      <c r="S335" s="282">
        <f t="shared" si="125"/>
        <v>0</v>
      </c>
      <c r="T335" s="309"/>
      <c r="U335" s="282">
        <f t="shared" si="125"/>
        <v>10</v>
      </c>
      <c r="V335" s="282">
        <f t="shared" si="125"/>
        <v>0</v>
      </c>
      <c r="W335" s="301"/>
      <c r="X335" s="282">
        <f t="shared" si="125"/>
        <v>0</v>
      </c>
      <c r="Y335" s="282"/>
      <c r="Z335" s="282">
        <f t="shared" si="125"/>
        <v>0</v>
      </c>
      <c r="AA335" s="286"/>
      <c r="AB335" s="287"/>
      <c r="AC335" s="284"/>
    </row>
    <row r="336" spans="1:29">
      <c r="A336" s="172">
        <v>24</v>
      </c>
      <c r="B336" s="172">
        <v>1</v>
      </c>
      <c r="C336" s="172" t="s">
        <v>116</v>
      </c>
      <c r="D336" s="276" t="s">
        <v>716</v>
      </c>
      <c r="E336" s="276" t="s">
        <v>717</v>
      </c>
      <c r="F336" s="276" t="s">
        <v>718</v>
      </c>
      <c r="G336" s="173">
        <v>2006</v>
      </c>
      <c r="H336" s="173" t="s">
        <v>1275</v>
      </c>
      <c r="I336" s="173">
        <v>2</v>
      </c>
      <c r="J336" s="173" t="s">
        <v>1568</v>
      </c>
      <c r="K336" s="173">
        <v>0</v>
      </c>
      <c r="L336" s="173" t="s">
        <v>1411</v>
      </c>
      <c r="M336" s="174">
        <v>2</v>
      </c>
      <c r="N336" s="270"/>
      <c r="O336" s="177">
        <f t="shared" si="117"/>
        <v>0</v>
      </c>
      <c r="P336" s="176"/>
      <c r="Q336" s="177">
        <f>O336*P336</f>
        <v>0</v>
      </c>
      <c r="R336" s="175">
        <f>S336/(M336*I336)</f>
        <v>0</v>
      </c>
      <c r="S336" s="177">
        <f>O336+Q336</f>
        <v>0</v>
      </c>
      <c r="T336" s="272"/>
      <c r="U336" s="275">
        <v>1</v>
      </c>
      <c r="V336" s="175">
        <f>T336*U336*M336</f>
        <v>0</v>
      </c>
      <c r="W336" s="301"/>
      <c r="X336" s="175">
        <f t="shared" si="122"/>
        <v>0</v>
      </c>
      <c r="Y336" s="175">
        <f>Z336/(M336*U336)</f>
        <v>0</v>
      </c>
      <c r="Z336" s="175">
        <f t="shared" si="124"/>
        <v>0</v>
      </c>
      <c r="AA336" s="274"/>
      <c r="AB336" s="271"/>
      <c r="AC336" s="272"/>
    </row>
    <row r="337" spans="1:29" ht="22.5">
      <c r="A337" s="172">
        <v>24</v>
      </c>
      <c r="B337" s="172">
        <v>2</v>
      </c>
      <c r="C337" s="172" t="s">
        <v>116</v>
      </c>
      <c r="D337" s="276" t="s">
        <v>719</v>
      </c>
      <c r="E337" s="276" t="s">
        <v>720</v>
      </c>
      <c r="F337" s="276" t="s">
        <v>721</v>
      </c>
      <c r="G337" s="173">
        <v>2010</v>
      </c>
      <c r="H337" s="173" t="s">
        <v>1275</v>
      </c>
      <c r="I337" s="173">
        <v>2</v>
      </c>
      <c r="J337" s="173" t="s">
        <v>1569</v>
      </c>
      <c r="K337" s="173">
        <v>0</v>
      </c>
      <c r="L337" s="173" t="s">
        <v>1411</v>
      </c>
      <c r="M337" s="174">
        <v>3</v>
      </c>
      <c r="N337" s="270"/>
      <c r="O337" s="177">
        <f t="shared" si="117"/>
        <v>0</v>
      </c>
      <c r="P337" s="176"/>
      <c r="Q337" s="177">
        <f>O337*P337</f>
        <v>0</v>
      </c>
      <c r="R337" s="175">
        <f>S337/(M337*I337)</f>
        <v>0</v>
      </c>
      <c r="S337" s="177">
        <f>O337+Q337</f>
        <v>0</v>
      </c>
      <c r="T337" s="272"/>
      <c r="U337" s="275">
        <v>1</v>
      </c>
      <c r="V337" s="175">
        <f>T337*U337*M337</f>
        <v>0</v>
      </c>
      <c r="W337" s="301"/>
      <c r="X337" s="175">
        <f t="shared" si="122"/>
        <v>0</v>
      </c>
      <c r="Y337" s="175">
        <f>Z337/(M337*U337)</f>
        <v>0</v>
      </c>
      <c r="Z337" s="175">
        <f t="shared" si="124"/>
        <v>0</v>
      </c>
      <c r="AA337" s="274"/>
      <c r="AB337" s="271"/>
      <c r="AC337" s="272"/>
    </row>
    <row r="338" spans="1:29" ht="22.5">
      <c r="A338" s="172">
        <v>24</v>
      </c>
      <c r="B338" s="172">
        <v>3</v>
      </c>
      <c r="C338" s="172" t="s">
        <v>155</v>
      </c>
      <c r="D338" s="276" t="s">
        <v>722</v>
      </c>
      <c r="E338" s="276" t="s">
        <v>723</v>
      </c>
      <c r="F338" s="276" t="s">
        <v>724</v>
      </c>
      <c r="G338" s="173">
        <v>1992</v>
      </c>
      <c r="H338" s="173" t="s">
        <v>1275</v>
      </c>
      <c r="I338" s="173">
        <v>2</v>
      </c>
      <c r="J338" s="173">
        <v>0</v>
      </c>
      <c r="K338" s="173" t="s">
        <v>1570</v>
      </c>
      <c r="L338" s="173">
        <v>0</v>
      </c>
      <c r="M338" s="174">
        <v>1</v>
      </c>
      <c r="N338" s="270"/>
      <c r="O338" s="177">
        <f t="shared" si="117"/>
        <v>0</v>
      </c>
      <c r="P338" s="176"/>
      <c r="Q338" s="177">
        <f>O338*P338</f>
        <v>0</v>
      </c>
      <c r="R338" s="175">
        <f>S338/(M338*I338)</f>
        <v>0</v>
      </c>
      <c r="S338" s="177">
        <f>O338+Q338</f>
        <v>0</v>
      </c>
      <c r="T338" s="272"/>
      <c r="U338" s="275">
        <v>1</v>
      </c>
      <c r="V338" s="175">
        <f>T338*U338*M338</f>
        <v>0</v>
      </c>
      <c r="W338" s="301"/>
      <c r="X338" s="175">
        <f t="shared" si="122"/>
        <v>0</v>
      </c>
      <c r="Y338" s="175">
        <f>Z338/(M338*U338)</f>
        <v>0</v>
      </c>
      <c r="Z338" s="175">
        <f t="shared" si="124"/>
        <v>0</v>
      </c>
      <c r="AA338" s="274"/>
      <c r="AB338" s="271"/>
      <c r="AC338" s="272"/>
    </row>
    <row r="339" spans="1:29">
      <c r="A339" s="172">
        <v>24</v>
      </c>
      <c r="B339" s="172">
        <v>4</v>
      </c>
      <c r="C339" s="172" t="s">
        <v>155</v>
      </c>
      <c r="D339" s="276" t="s">
        <v>725</v>
      </c>
      <c r="E339" s="276" t="s">
        <v>726</v>
      </c>
      <c r="F339" s="276" t="s">
        <v>727</v>
      </c>
      <c r="G339" s="173"/>
      <c r="H339" s="173" t="s">
        <v>1275</v>
      </c>
      <c r="I339" s="173">
        <v>2</v>
      </c>
      <c r="J339" s="173">
        <v>0</v>
      </c>
      <c r="K339" s="173" t="s">
        <v>727</v>
      </c>
      <c r="L339" s="173">
        <v>0</v>
      </c>
      <c r="M339" s="174">
        <v>1</v>
      </c>
      <c r="N339" s="270"/>
      <c r="O339" s="177">
        <f t="shared" si="117"/>
        <v>0</v>
      </c>
      <c r="P339" s="176"/>
      <c r="Q339" s="177">
        <f>O339*P339</f>
        <v>0</v>
      </c>
      <c r="R339" s="175">
        <f>S339/(M339*I339)</f>
        <v>0</v>
      </c>
      <c r="S339" s="177">
        <f>O339+Q339</f>
        <v>0</v>
      </c>
      <c r="T339" s="272"/>
      <c r="U339" s="275">
        <v>1</v>
      </c>
      <c r="V339" s="175">
        <f>T339*U339*M339</f>
        <v>0</v>
      </c>
      <c r="W339" s="301"/>
      <c r="X339" s="175">
        <f t="shared" si="122"/>
        <v>0</v>
      </c>
      <c r="Y339" s="175">
        <f>Z339/(M339*U339)</f>
        <v>0</v>
      </c>
      <c r="Z339" s="175">
        <f t="shared" si="124"/>
        <v>0</v>
      </c>
      <c r="AA339" s="274"/>
      <c r="AB339" s="271"/>
      <c r="AC339" s="272"/>
    </row>
    <row r="340" spans="1:29" s="288" customFormat="1">
      <c r="A340" s="277">
        <v>24</v>
      </c>
      <c r="B340" s="277">
        <v>0</v>
      </c>
      <c r="C340" s="277">
        <v>0</v>
      </c>
      <c r="D340" s="278">
        <v>0</v>
      </c>
      <c r="E340" s="278">
        <v>0</v>
      </c>
      <c r="F340" s="278">
        <v>0</v>
      </c>
      <c r="G340" s="279">
        <v>0</v>
      </c>
      <c r="H340" s="279">
        <v>0</v>
      </c>
      <c r="I340" s="279">
        <v>0</v>
      </c>
      <c r="J340" s="279">
        <v>0</v>
      </c>
      <c r="K340" s="279">
        <v>0</v>
      </c>
      <c r="L340" s="279">
        <v>0</v>
      </c>
      <c r="M340" s="280">
        <v>0</v>
      </c>
      <c r="N340" s="281"/>
      <c r="O340" s="282">
        <f>SUM(O336:O339)</f>
        <v>0</v>
      </c>
      <c r="P340" s="302"/>
      <c r="Q340" s="282">
        <f t="shared" ref="Q340:Z340" si="126">SUM(Q336:Q339)</f>
        <v>0</v>
      </c>
      <c r="R340" s="282"/>
      <c r="S340" s="282">
        <f t="shared" si="126"/>
        <v>0</v>
      </c>
      <c r="T340" s="309"/>
      <c r="U340" s="282">
        <f t="shared" si="126"/>
        <v>4</v>
      </c>
      <c r="V340" s="282">
        <f t="shared" si="126"/>
        <v>0</v>
      </c>
      <c r="W340" s="301"/>
      <c r="X340" s="282">
        <f t="shared" si="126"/>
        <v>0</v>
      </c>
      <c r="Y340" s="282"/>
      <c r="Z340" s="282">
        <f t="shared" si="126"/>
        <v>0</v>
      </c>
      <c r="AA340" s="286"/>
      <c r="AB340" s="287"/>
      <c r="AC340" s="284"/>
    </row>
    <row r="341" spans="1:29">
      <c r="A341" s="172">
        <v>25</v>
      </c>
      <c r="B341" s="172">
        <v>1</v>
      </c>
      <c r="C341" s="172" t="s">
        <v>155</v>
      </c>
      <c r="D341" s="276" t="s">
        <v>728</v>
      </c>
      <c r="E341" s="276" t="s">
        <v>729</v>
      </c>
      <c r="F341" s="276">
        <v>84442</v>
      </c>
      <c r="G341" s="173">
        <v>1984</v>
      </c>
      <c r="H341" s="173" t="s">
        <v>1275</v>
      </c>
      <c r="I341" s="173">
        <v>2</v>
      </c>
      <c r="J341" s="173" t="s">
        <v>1452</v>
      </c>
      <c r="K341" s="173">
        <v>84442</v>
      </c>
      <c r="L341" s="173">
        <v>0</v>
      </c>
      <c r="M341" s="174">
        <v>1</v>
      </c>
      <c r="N341" s="270"/>
      <c r="O341" s="177">
        <f t="shared" si="117"/>
        <v>0</v>
      </c>
      <c r="P341" s="176"/>
      <c r="Q341" s="177">
        <f>O341*P341</f>
        <v>0</v>
      </c>
      <c r="R341" s="175">
        <f>S341/(M341*I341)</f>
        <v>0</v>
      </c>
      <c r="S341" s="177">
        <f>O341+Q341</f>
        <v>0</v>
      </c>
      <c r="T341" s="272"/>
      <c r="U341" s="275">
        <v>1</v>
      </c>
      <c r="V341" s="175">
        <f>T341*U341*M341</f>
        <v>0</v>
      </c>
      <c r="W341" s="301"/>
      <c r="X341" s="175">
        <f t="shared" si="122"/>
        <v>0</v>
      </c>
      <c r="Y341" s="175">
        <f>Z341/(M341*U341)</f>
        <v>0</v>
      </c>
      <c r="Z341" s="175">
        <f t="shared" si="124"/>
        <v>0</v>
      </c>
      <c r="AA341" s="274"/>
      <c r="AB341" s="271"/>
      <c r="AC341" s="272"/>
    </row>
    <row r="342" spans="1:29">
      <c r="A342" s="172">
        <v>25</v>
      </c>
      <c r="B342" s="172">
        <v>2</v>
      </c>
      <c r="C342" s="172" t="s">
        <v>155</v>
      </c>
      <c r="D342" s="276" t="s">
        <v>728</v>
      </c>
      <c r="E342" s="276" t="s">
        <v>729</v>
      </c>
      <c r="F342" s="276">
        <v>89427</v>
      </c>
      <c r="G342" s="173">
        <v>1989</v>
      </c>
      <c r="H342" s="173" t="s">
        <v>1275</v>
      </c>
      <c r="I342" s="173">
        <v>2</v>
      </c>
      <c r="J342" s="173" t="s">
        <v>1452</v>
      </c>
      <c r="K342" s="173">
        <v>89427</v>
      </c>
      <c r="L342" s="173">
        <v>0</v>
      </c>
      <c r="M342" s="174">
        <v>1</v>
      </c>
      <c r="N342" s="270"/>
      <c r="O342" s="177">
        <f t="shared" si="117"/>
        <v>0</v>
      </c>
      <c r="P342" s="176"/>
      <c r="Q342" s="177">
        <f>O342*P342</f>
        <v>0</v>
      </c>
      <c r="R342" s="175">
        <f>S342/(M342*I342)</f>
        <v>0</v>
      </c>
      <c r="S342" s="177">
        <f>O342+Q342</f>
        <v>0</v>
      </c>
      <c r="T342" s="272"/>
      <c r="U342" s="275">
        <v>1</v>
      </c>
      <c r="V342" s="175">
        <f>T342*U342*M342</f>
        <v>0</v>
      </c>
      <c r="W342" s="301"/>
      <c r="X342" s="175">
        <f t="shared" si="122"/>
        <v>0</v>
      </c>
      <c r="Y342" s="175">
        <f>Z342/(M342*U342)</f>
        <v>0</v>
      </c>
      <c r="Z342" s="175">
        <f t="shared" si="124"/>
        <v>0</v>
      </c>
      <c r="AA342" s="274"/>
      <c r="AB342" s="271"/>
      <c r="AC342" s="272"/>
    </row>
    <row r="343" spans="1:29" s="288" customFormat="1">
      <c r="A343" s="277">
        <v>25</v>
      </c>
      <c r="B343" s="277">
        <v>0</v>
      </c>
      <c r="C343" s="277">
        <v>0</v>
      </c>
      <c r="D343" s="278">
        <v>0</v>
      </c>
      <c r="E343" s="278">
        <v>0</v>
      </c>
      <c r="F343" s="278">
        <v>0</v>
      </c>
      <c r="G343" s="279">
        <v>0</v>
      </c>
      <c r="H343" s="279">
        <v>0</v>
      </c>
      <c r="I343" s="279">
        <v>0</v>
      </c>
      <c r="J343" s="279">
        <v>0</v>
      </c>
      <c r="K343" s="279">
        <v>0</v>
      </c>
      <c r="L343" s="279">
        <v>0</v>
      </c>
      <c r="M343" s="280">
        <v>0</v>
      </c>
      <c r="N343" s="281"/>
      <c r="O343" s="282">
        <f>SUM(O341:O342)</f>
        <v>0</v>
      </c>
      <c r="P343" s="302"/>
      <c r="Q343" s="282">
        <f t="shared" ref="Q343:Z343" si="127">SUM(Q341:Q342)</f>
        <v>0</v>
      </c>
      <c r="R343" s="282"/>
      <c r="S343" s="282">
        <f t="shared" si="127"/>
        <v>0</v>
      </c>
      <c r="T343" s="309"/>
      <c r="U343" s="282">
        <f t="shared" si="127"/>
        <v>2</v>
      </c>
      <c r="V343" s="282">
        <f t="shared" si="127"/>
        <v>0</v>
      </c>
      <c r="W343" s="301"/>
      <c r="X343" s="282">
        <f t="shared" si="127"/>
        <v>0</v>
      </c>
      <c r="Y343" s="282"/>
      <c r="Z343" s="282">
        <f t="shared" si="127"/>
        <v>0</v>
      </c>
      <c r="AA343" s="286"/>
      <c r="AB343" s="287"/>
      <c r="AC343" s="284"/>
    </row>
    <row r="344" spans="1:29" ht="56.25">
      <c r="A344" s="172">
        <v>26</v>
      </c>
      <c r="B344" s="172">
        <v>1</v>
      </c>
      <c r="C344" s="172" t="s">
        <v>116</v>
      </c>
      <c r="D344" s="276" t="s">
        <v>730</v>
      </c>
      <c r="E344" s="276" t="s">
        <v>731</v>
      </c>
      <c r="F344" s="276">
        <v>1583</v>
      </c>
      <c r="G344" s="173">
        <v>1998</v>
      </c>
      <c r="H344" s="173" t="s">
        <v>1275</v>
      </c>
      <c r="I344" s="173">
        <v>2</v>
      </c>
      <c r="J344" s="173" t="s">
        <v>1571</v>
      </c>
      <c r="K344" s="173">
        <v>0</v>
      </c>
      <c r="L344" s="173" t="s">
        <v>1445</v>
      </c>
      <c r="M344" s="174">
        <v>1</v>
      </c>
      <c r="N344" s="270"/>
      <c r="O344" s="177">
        <f t="shared" si="117"/>
        <v>0</v>
      </c>
      <c r="P344" s="176"/>
      <c r="Q344" s="177">
        <f t="shared" ref="Q344:Q360" si="128">O344*P344</f>
        <v>0</v>
      </c>
      <c r="R344" s="175">
        <f t="shared" ref="R344:R360" si="129">S344/(M344*I344)</f>
        <v>0</v>
      </c>
      <c r="S344" s="177">
        <f t="shared" ref="S344:S360" si="130">O344+Q344</f>
        <v>0</v>
      </c>
      <c r="T344" s="272"/>
      <c r="U344" s="275">
        <v>1</v>
      </c>
      <c r="V344" s="175">
        <f t="shared" ref="V344:V360" si="131">T344*U344*M344</f>
        <v>0</v>
      </c>
      <c r="W344" s="301"/>
      <c r="X344" s="175">
        <f t="shared" si="122"/>
        <v>0</v>
      </c>
      <c r="Y344" s="175">
        <f t="shared" ref="Y344:Y360" si="132">Z344/(M344*U344)</f>
        <v>0</v>
      </c>
      <c r="Z344" s="175">
        <f t="shared" si="124"/>
        <v>0</v>
      </c>
      <c r="AA344" s="274"/>
      <c r="AB344" s="271"/>
      <c r="AC344" s="272"/>
    </row>
    <row r="345" spans="1:29" ht="45">
      <c r="A345" s="172">
        <v>26</v>
      </c>
      <c r="B345" s="172">
        <v>2</v>
      </c>
      <c r="C345" s="172" t="s">
        <v>116</v>
      </c>
      <c r="D345" s="276" t="s">
        <v>732</v>
      </c>
      <c r="E345" s="276" t="s">
        <v>733</v>
      </c>
      <c r="F345" s="276">
        <v>1454</v>
      </c>
      <c r="G345" s="173">
        <v>1998</v>
      </c>
      <c r="H345" s="173" t="s">
        <v>1275</v>
      </c>
      <c r="I345" s="173">
        <v>2</v>
      </c>
      <c r="J345" s="173" t="s">
        <v>1572</v>
      </c>
      <c r="K345" s="173">
        <v>0</v>
      </c>
      <c r="L345" s="173" t="s">
        <v>1445</v>
      </c>
      <c r="M345" s="174">
        <v>1</v>
      </c>
      <c r="N345" s="270"/>
      <c r="O345" s="177">
        <f t="shared" si="117"/>
        <v>0</v>
      </c>
      <c r="P345" s="176"/>
      <c r="Q345" s="177">
        <f t="shared" si="128"/>
        <v>0</v>
      </c>
      <c r="R345" s="175">
        <f t="shared" si="129"/>
        <v>0</v>
      </c>
      <c r="S345" s="177">
        <f t="shared" si="130"/>
        <v>0</v>
      </c>
      <c r="T345" s="272"/>
      <c r="U345" s="275">
        <v>1</v>
      </c>
      <c r="V345" s="175">
        <f t="shared" si="131"/>
        <v>0</v>
      </c>
      <c r="W345" s="301"/>
      <c r="X345" s="175">
        <f t="shared" si="122"/>
        <v>0</v>
      </c>
      <c r="Y345" s="175">
        <f t="shared" si="132"/>
        <v>0</v>
      </c>
      <c r="Z345" s="175">
        <f t="shared" si="124"/>
        <v>0</v>
      </c>
      <c r="AA345" s="274"/>
      <c r="AB345" s="271"/>
      <c r="AC345" s="272"/>
    </row>
    <row r="346" spans="1:29">
      <c r="A346" s="172">
        <v>26</v>
      </c>
      <c r="B346" s="172">
        <v>3</v>
      </c>
      <c r="C346" s="172" t="s">
        <v>116</v>
      </c>
      <c r="D346" s="276" t="s">
        <v>734</v>
      </c>
      <c r="E346" s="276" t="s">
        <v>735</v>
      </c>
      <c r="F346" s="276" t="s">
        <v>294</v>
      </c>
      <c r="G346" s="173">
        <v>2000</v>
      </c>
      <c r="H346" s="173" t="s">
        <v>1276</v>
      </c>
      <c r="I346" s="173">
        <v>1</v>
      </c>
      <c r="J346" s="173">
        <v>0</v>
      </c>
      <c r="K346" s="173">
        <v>0</v>
      </c>
      <c r="L346" s="173" t="s">
        <v>1573</v>
      </c>
      <c r="M346" s="174">
        <v>1</v>
      </c>
      <c r="N346" s="270"/>
      <c r="O346" s="177">
        <f t="shared" si="117"/>
        <v>0</v>
      </c>
      <c r="P346" s="176"/>
      <c r="Q346" s="177">
        <f t="shared" si="128"/>
        <v>0</v>
      </c>
      <c r="R346" s="175">
        <f t="shared" si="129"/>
        <v>0</v>
      </c>
      <c r="S346" s="177">
        <f t="shared" si="130"/>
        <v>0</v>
      </c>
      <c r="T346" s="272"/>
      <c r="U346" s="275">
        <v>1</v>
      </c>
      <c r="V346" s="175">
        <f t="shared" si="131"/>
        <v>0</v>
      </c>
      <c r="W346" s="301"/>
      <c r="X346" s="175">
        <f t="shared" si="122"/>
        <v>0</v>
      </c>
      <c r="Y346" s="175">
        <f t="shared" si="132"/>
        <v>0</v>
      </c>
      <c r="Z346" s="175">
        <f t="shared" si="124"/>
        <v>0</v>
      </c>
      <c r="AA346" s="274"/>
      <c r="AB346" s="271"/>
      <c r="AC346" s="272"/>
    </row>
    <row r="347" spans="1:29">
      <c r="A347" s="172">
        <v>26</v>
      </c>
      <c r="B347" s="172">
        <v>4</v>
      </c>
      <c r="C347" s="172" t="s">
        <v>116</v>
      </c>
      <c r="D347" s="276" t="s">
        <v>736</v>
      </c>
      <c r="E347" s="276"/>
      <c r="F347" s="276" t="s">
        <v>737</v>
      </c>
      <c r="G347" s="173">
        <v>2010</v>
      </c>
      <c r="H347" s="173" t="s">
        <v>1275</v>
      </c>
      <c r="I347" s="173">
        <v>2</v>
      </c>
      <c r="J347" s="173">
        <v>0</v>
      </c>
      <c r="K347" s="173">
        <v>0</v>
      </c>
      <c r="L347" s="173" t="s">
        <v>1445</v>
      </c>
      <c r="M347" s="174">
        <v>1</v>
      </c>
      <c r="N347" s="270"/>
      <c r="O347" s="177">
        <f t="shared" si="117"/>
        <v>0</v>
      </c>
      <c r="P347" s="176"/>
      <c r="Q347" s="177">
        <f t="shared" si="128"/>
        <v>0</v>
      </c>
      <c r="R347" s="175">
        <f t="shared" si="129"/>
        <v>0</v>
      </c>
      <c r="S347" s="177">
        <f t="shared" si="130"/>
        <v>0</v>
      </c>
      <c r="T347" s="272"/>
      <c r="U347" s="275">
        <v>1</v>
      </c>
      <c r="V347" s="175">
        <f t="shared" si="131"/>
        <v>0</v>
      </c>
      <c r="W347" s="301"/>
      <c r="X347" s="175">
        <f t="shared" si="122"/>
        <v>0</v>
      </c>
      <c r="Y347" s="175">
        <f t="shared" si="132"/>
        <v>0</v>
      </c>
      <c r="Z347" s="175">
        <f t="shared" si="124"/>
        <v>0</v>
      </c>
      <c r="AA347" s="274"/>
      <c r="AB347" s="271"/>
      <c r="AC347" s="272"/>
    </row>
    <row r="348" spans="1:29" ht="45">
      <c r="A348" s="172">
        <v>26</v>
      </c>
      <c r="B348" s="172">
        <v>5</v>
      </c>
      <c r="C348" s="172" t="s">
        <v>116</v>
      </c>
      <c r="D348" s="276" t="s">
        <v>431</v>
      </c>
      <c r="E348" s="276"/>
      <c r="F348" s="276">
        <v>100040</v>
      </c>
      <c r="G348" s="173">
        <v>2010</v>
      </c>
      <c r="H348" s="173" t="s">
        <v>1275</v>
      </c>
      <c r="I348" s="173">
        <v>2</v>
      </c>
      <c r="J348" s="173" t="s">
        <v>1444</v>
      </c>
      <c r="K348" s="173">
        <v>0</v>
      </c>
      <c r="L348" s="173" t="s">
        <v>1445</v>
      </c>
      <c r="M348" s="174">
        <v>1</v>
      </c>
      <c r="N348" s="270"/>
      <c r="O348" s="177">
        <f t="shared" si="117"/>
        <v>0</v>
      </c>
      <c r="P348" s="176"/>
      <c r="Q348" s="177">
        <f t="shared" si="128"/>
        <v>0</v>
      </c>
      <c r="R348" s="175">
        <f t="shared" si="129"/>
        <v>0</v>
      </c>
      <c r="S348" s="177">
        <f t="shared" si="130"/>
        <v>0</v>
      </c>
      <c r="T348" s="272"/>
      <c r="U348" s="275">
        <v>1</v>
      </c>
      <c r="V348" s="175">
        <f t="shared" si="131"/>
        <v>0</v>
      </c>
      <c r="W348" s="301"/>
      <c r="X348" s="175">
        <f t="shared" si="122"/>
        <v>0</v>
      </c>
      <c r="Y348" s="175">
        <f t="shared" si="132"/>
        <v>0</v>
      </c>
      <c r="Z348" s="175">
        <f t="shared" si="124"/>
        <v>0</v>
      </c>
      <c r="AA348" s="274"/>
      <c r="AB348" s="271"/>
      <c r="AC348" s="272"/>
    </row>
    <row r="349" spans="1:29" ht="33.75">
      <c r="A349" s="172">
        <v>26</v>
      </c>
      <c r="B349" s="172">
        <v>6</v>
      </c>
      <c r="C349" s="172" t="s">
        <v>116</v>
      </c>
      <c r="D349" s="276" t="s">
        <v>738</v>
      </c>
      <c r="E349" s="276">
        <v>740</v>
      </c>
      <c r="F349" s="276" t="s">
        <v>739</v>
      </c>
      <c r="G349" s="173">
        <v>2010</v>
      </c>
      <c r="H349" s="173" t="s">
        <v>1275</v>
      </c>
      <c r="I349" s="173">
        <v>2</v>
      </c>
      <c r="J349" s="173" t="s">
        <v>1574</v>
      </c>
      <c r="K349" s="173">
        <v>0</v>
      </c>
      <c r="L349" s="173" t="s">
        <v>1445</v>
      </c>
      <c r="M349" s="174">
        <v>1</v>
      </c>
      <c r="N349" s="270"/>
      <c r="O349" s="177">
        <f t="shared" si="117"/>
        <v>0</v>
      </c>
      <c r="P349" s="176"/>
      <c r="Q349" s="177">
        <f t="shared" si="128"/>
        <v>0</v>
      </c>
      <c r="R349" s="175">
        <f t="shared" si="129"/>
        <v>0</v>
      </c>
      <c r="S349" s="177">
        <f t="shared" si="130"/>
        <v>0</v>
      </c>
      <c r="T349" s="272"/>
      <c r="U349" s="275">
        <v>1</v>
      </c>
      <c r="V349" s="175">
        <f t="shared" si="131"/>
        <v>0</v>
      </c>
      <c r="W349" s="301"/>
      <c r="X349" s="175">
        <f t="shared" si="122"/>
        <v>0</v>
      </c>
      <c r="Y349" s="175">
        <f t="shared" si="132"/>
        <v>0</v>
      </c>
      <c r="Z349" s="175">
        <f t="shared" si="124"/>
        <v>0</v>
      </c>
      <c r="AA349" s="274"/>
      <c r="AB349" s="271"/>
      <c r="AC349" s="272"/>
    </row>
    <row r="350" spans="1:29">
      <c r="A350" s="172">
        <v>26</v>
      </c>
      <c r="B350" s="172">
        <v>7</v>
      </c>
      <c r="C350" s="172" t="s">
        <v>116</v>
      </c>
      <c r="D350" s="276" t="s">
        <v>740</v>
      </c>
      <c r="E350" s="276" t="s">
        <v>741</v>
      </c>
      <c r="F350" s="276">
        <v>1000199</v>
      </c>
      <c r="G350" s="173">
        <v>2010</v>
      </c>
      <c r="H350" s="173" t="s">
        <v>1275</v>
      </c>
      <c r="I350" s="173">
        <v>2</v>
      </c>
      <c r="J350" s="173" t="s">
        <v>1575</v>
      </c>
      <c r="K350" s="173">
        <v>0</v>
      </c>
      <c r="L350" s="173" t="s">
        <v>1445</v>
      </c>
      <c r="M350" s="174">
        <v>1</v>
      </c>
      <c r="N350" s="270"/>
      <c r="O350" s="177">
        <f t="shared" si="117"/>
        <v>0</v>
      </c>
      <c r="P350" s="176"/>
      <c r="Q350" s="177">
        <f t="shared" si="128"/>
        <v>0</v>
      </c>
      <c r="R350" s="175">
        <f t="shared" si="129"/>
        <v>0</v>
      </c>
      <c r="S350" s="177">
        <f t="shared" si="130"/>
        <v>0</v>
      </c>
      <c r="T350" s="272"/>
      <c r="U350" s="275">
        <v>1</v>
      </c>
      <c r="V350" s="175">
        <f t="shared" si="131"/>
        <v>0</v>
      </c>
      <c r="W350" s="301"/>
      <c r="X350" s="175">
        <f t="shared" si="122"/>
        <v>0</v>
      </c>
      <c r="Y350" s="175">
        <f t="shared" si="132"/>
        <v>0</v>
      </c>
      <c r="Z350" s="175">
        <f t="shared" si="124"/>
        <v>0</v>
      </c>
      <c r="AA350" s="274"/>
      <c r="AB350" s="271"/>
      <c r="AC350" s="272"/>
    </row>
    <row r="351" spans="1:29" ht="22.5">
      <c r="A351" s="172">
        <v>26</v>
      </c>
      <c r="B351" s="172">
        <v>8</v>
      </c>
      <c r="C351" s="172" t="s">
        <v>116</v>
      </c>
      <c r="D351" s="276" t="s">
        <v>742</v>
      </c>
      <c r="E351" s="276" t="s">
        <v>743</v>
      </c>
      <c r="F351" s="276" t="s">
        <v>744</v>
      </c>
      <c r="G351" s="173">
        <v>2010</v>
      </c>
      <c r="H351" s="173" t="s">
        <v>1275</v>
      </c>
      <c r="I351" s="173">
        <v>2</v>
      </c>
      <c r="J351" s="173" t="s">
        <v>1576</v>
      </c>
      <c r="K351" s="173">
        <v>0</v>
      </c>
      <c r="L351" s="173" t="s">
        <v>1445</v>
      </c>
      <c r="M351" s="174">
        <v>2</v>
      </c>
      <c r="N351" s="270"/>
      <c r="O351" s="177">
        <f t="shared" si="117"/>
        <v>0</v>
      </c>
      <c r="P351" s="176"/>
      <c r="Q351" s="177">
        <f t="shared" si="128"/>
        <v>0</v>
      </c>
      <c r="R351" s="175">
        <f t="shared" si="129"/>
        <v>0</v>
      </c>
      <c r="S351" s="177">
        <f t="shared" si="130"/>
        <v>0</v>
      </c>
      <c r="T351" s="272"/>
      <c r="U351" s="275">
        <v>1</v>
      </c>
      <c r="V351" s="175">
        <f t="shared" si="131"/>
        <v>0</v>
      </c>
      <c r="W351" s="301"/>
      <c r="X351" s="175">
        <f t="shared" si="122"/>
        <v>0</v>
      </c>
      <c r="Y351" s="175">
        <f t="shared" si="132"/>
        <v>0</v>
      </c>
      <c r="Z351" s="175">
        <f t="shared" si="124"/>
        <v>0</v>
      </c>
      <c r="AA351" s="274"/>
      <c r="AB351" s="271"/>
      <c r="AC351" s="272"/>
    </row>
    <row r="352" spans="1:29" ht="56.25">
      <c r="A352" s="172">
        <v>26</v>
      </c>
      <c r="B352" s="172">
        <v>9</v>
      </c>
      <c r="C352" s="172" t="s">
        <v>116</v>
      </c>
      <c r="D352" s="276" t="s">
        <v>730</v>
      </c>
      <c r="E352" s="276" t="s">
        <v>731</v>
      </c>
      <c r="F352" s="276">
        <v>1583</v>
      </c>
      <c r="G352" s="173">
        <v>1998</v>
      </c>
      <c r="H352" s="173" t="s">
        <v>1275</v>
      </c>
      <c r="I352" s="173">
        <v>2</v>
      </c>
      <c r="J352" s="173" t="s">
        <v>1571</v>
      </c>
      <c r="K352" s="173">
        <v>0</v>
      </c>
      <c r="L352" s="173" t="s">
        <v>1445</v>
      </c>
      <c r="M352" s="174">
        <v>1</v>
      </c>
      <c r="N352" s="270"/>
      <c r="O352" s="177">
        <f t="shared" si="117"/>
        <v>0</v>
      </c>
      <c r="P352" s="176"/>
      <c r="Q352" s="177">
        <f t="shared" si="128"/>
        <v>0</v>
      </c>
      <c r="R352" s="175">
        <f t="shared" si="129"/>
        <v>0</v>
      </c>
      <c r="S352" s="177">
        <f t="shared" si="130"/>
        <v>0</v>
      </c>
      <c r="T352" s="272"/>
      <c r="U352" s="275">
        <v>1</v>
      </c>
      <c r="V352" s="175">
        <f t="shared" si="131"/>
        <v>0</v>
      </c>
      <c r="W352" s="301"/>
      <c r="X352" s="175">
        <f t="shared" si="122"/>
        <v>0</v>
      </c>
      <c r="Y352" s="175">
        <f t="shared" si="132"/>
        <v>0</v>
      </c>
      <c r="Z352" s="175">
        <f t="shared" si="124"/>
        <v>0</v>
      </c>
      <c r="AA352" s="274"/>
      <c r="AB352" s="271"/>
      <c r="AC352" s="272"/>
    </row>
    <row r="353" spans="1:29">
      <c r="A353" s="172">
        <v>26</v>
      </c>
      <c r="B353" s="172">
        <v>10</v>
      </c>
      <c r="C353" s="172" t="s">
        <v>116</v>
      </c>
      <c r="D353" s="276" t="s">
        <v>736</v>
      </c>
      <c r="E353" s="276"/>
      <c r="F353" s="276" t="s">
        <v>737</v>
      </c>
      <c r="G353" s="173">
        <v>2010</v>
      </c>
      <c r="H353" s="173" t="s">
        <v>1275</v>
      </c>
      <c r="I353" s="173">
        <v>2</v>
      </c>
      <c r="J353" s="173">
        <v>0</v>
      </c>
      <c r="K353" s="173">
        <v>0</v>
      </c>
      <c r="L353" s="173" t="s">
        <v>1445</v>
      </c>
      <c r="M353" s="174">
        <v>1</v>
      </c>
      <c r="N353" s="270"/>
      <c r="O353" s="177">
        <f t="shared" si="117"/>
        <v>0</v>
      </c>
      <c r="P353" s="176"/>
      <c r="Q353" s="177">
        <f t="shared" si="128"/>
        <v>0</v>
      </c>
      <c r="R353" s="175">
        <f t="shared" si="129"/>
        <v>0</v>
      </c>
      <c r="S353" s="177">
        <f t="shared" si="130"/>
        <v>0</v>
      </c>
      <c r="T353" s="272"/>
      <c r="U353" s="275">
        <v>1</v>
      </c>
      <c r="V353" s="175">
        <f t="shared" si="131"/>
        <v>0</v>
      </c>
      <c r="W353" s="301"/>
      <c r="X353" s="175">
        <f t="shared" si="122"/>
        <v>0</v>
      </c>
      <c r="Y353" s="175">
        <f t="shared" si="132"/>
        <v>0</v>
      </c>
      <c r="Z353" s="175">
        <f t="shared" si="124"/>
        <v>0</v>
      </c>
      <c r="AA353" s="274"/>
      <c r="AB353" s="271"/>
      <c r="AC353" s="272"/>
    </row>
    <row r="354" spans="1:29" ht="22.5">
      <c r="A354" s="172">
        <v>26</v>
      </c>
      <c r="B354" s="172">
        <v>11</v>
      </c>
      <c r="C354" s="172" t="s">
        <v>116</v>
      </c>
      <c r="D354" s="276" t="s">
        <v>745</v>
      </c>
      <c r="E354" s="276" t="s">
        <v>746</v>
      </c>
      <c r="F354" s="276" t="s">
        <v>747</v>
      </c>
      <c r="G354" s="173">
        <v>1998</v>
      </c>
      <c r="H354" s="173" t="s">
        <v>1275</v>
      </c>
      <c r="I354" s="173">
        <v>2</v>
      </c>
      <c r="J354" s="173" t="s">
        <v>1577</v>
      </c>
      <c r="K354" s="173">
        <v>0</v>
      </c>
      <c r="L354" s="173" t="s">
        <v>1445</v>
      </c>
      <c r="M354" s="174">
        <v>3</v>
      </c>
      <c r="N354" s="270"/>
      <c r="O354" s="177">
        <f t="shared" si="117"/>
        <v>0</v>
      </c>
      <c r="P354" s="176"/>
      <c r="Q354" s="177">
        <f t="shared" si="128"/>
        <v>0</v>
      </c>
      <c r="R354" s="175">
        <f t="shared" si="129"/>
        <v>0</v>
      </c>
      <c r="S354" s="177">
        <f t="shared" si="130"/>
        <v>0</v>
      </c>
      <c r="T354" s="272"/>
      <c r="U354" s="275">
        <v>1</v>
      </c>
      <c r="V354" s="175">
        <f t="shared" si="131"/>
        <v>0</v>
      </c>
      <c r="W354" s="301"/>
      <c r="X354" s="175">
        <f t="shared" si="122"/>
        <v>0</v>
      </c>
      <c r="Y354" s="175">
        <f t="shared" si="132"/>
        <v>0</v>
      </c>
      <c r="Z354" s="175">
        <f t="shared" si="124"/>
        <v>0</v>
      </c>
      <c r="AA354" s="274"/>
      <c r="AB354" s="271"/>
      <c r="AC354" s="272"/>
    </row>
    <row r="355" spans="1:29" ht="22.5">
      <c r="A355" s="172">
        <v>26</v>
      </c>
      <c r="B355" s="172">
        <v>12</v>
      </c>
      <c r="C355" s="172" t="s">
        <v>155</v>
      </c>
      <c r="D355" s="276" t="s">
        <v>748</v>
      </c>
      <c r="E355" s="276" t="s">
        <v>749</v>
      </c>
      <c r="F355" s="276" t="s">
        <v>750</v>
      </c>
      <c r="G355" s="173">
        <v>2009</v>
      </c>
      <c r="H355" s="173" t="s">
        <v>1275</v>
      </c>
      <c r="I355" s="173">
        <v>2</v>
      </c>
      <c r="J355" s="173" t="s">
        <v>748</v>
      </c>
      <c r="K355" s="173" t="s">
        <v>750</v>
      </c>
      <c r="L355" s="173">
        <v>0</v>
      </c>
      <c r="M355" s="174">
        <v>1</v>
      </c>
      <c r="N355" s="270"/>
      <c r="O355" s="177">
        <f t="shared" si="117"/>
        <v>0</v>
      </c>
      <c r="P355" s="176"/>
      <c r="Q355" s="177">
        <f t="shared" si="128"/>
        <v>0</v>
      </c>
      <c r="R355" s="175">
        <f t="shared" si="129"/>
        <v>0</v>
      </c>
      <c r="S355" s="177">
        <f t="shared" si="130"/>
        <v>0</v>
      </c>
      <c r="T355" s="272"/>
      <c r="U355" s="275">
        <v>1</v>
      </c>
      <c r="V355" s="175">
        <f t="shared" si="131"/>
        <v>0</v>
      </c>
      <c r="W355" s="301"/>
      <c r="X355" s="175">
        <f t="shared" si="122"/>
        <v>0</v>
      </c>
      <c r="Y355" s="175">
        <f t="shared" si="132"/>
        <v>0</v>
      </c>
      <c r="Z355" s="175">
        <f t="shared" si="124"/>
        <v>0</v>
      </c>
      <c r="AA355" s="274"/>
      <c r="AB355" s="271"/>
      <c r="AC355" s="272"/>
    </row>
    <row r="356" spans="1:29" ht="22.5">
      <c r="A356" s="172">
        <v>26</v>
      </c>
      <c r="B356" s="172">
        <v>13</v>
      </c>
      <c r="C356" s="172" t="s">
        <v>155</v>
      </c>
      <c r="D356" s="276" t="s">
        <v>748</v>
      </c>
      <c r="E356" s="276" t="s">
        <v>749</v>
      </c>
      <c r="F356" s="276" t="s">
        <v>751</v>
      </c>
      <c r="G356" s="173">
        <v>2009</v>
      </c>
      <c r="H356" s="173" t="s">
        <v>1275</v>
      </c>
      <c r="I356" s="173">
        <v>2</v>
      </c>
      <c r="J356" s="173" t="s">
        <v>748</v>
      </c>
      <c r="K356" s="173" t="s">
        <v>751</v>
      </c>
      <c r="L356" s="173">
        <v>0</v>
      </c>
      <c r="M356" s="174">
        <v>1</v>
      </c>
      <c r="N356" s="270"/>
      <c r="O356" s="177">
        <f t="shared" si="117"/>
        <v>0</v>
      </c>
      <c r="P356" s="176"/>
      <c r="Q356" s="177">
        <f t="shared" si="128"/>
        <v>0</v>
      </c>
      <c r="R356" s="175">
        <f t="shared" si="129"/>
        <v>0</v>
      </c>
      <c r="S356" s="177">
        <f t="shared" si="130"/>
        <v>0</v>
      </c>
      <c r="T356" s="272"/>
      <c r="U356" s="275">
        <v>1</v>
      </c>
      <c r="V356" s="175">
        <f t="shared" si="131"/>
        <v>0</v>
      </c>
      <c r="W356" s="301"/>
      <c r="X356" s="175">
        <f t="shared" si="122"/>
        <v>0</v>
      </c>
      <c r="Y356" s="175">
        <f t="shared" si="132"/>
        <v>0</v>
      </c>
      <c r="Z356" s="175">
        <f t="shared" si="124"/>
        <v>0</v>
      </c>
      <c r="AA356" s="274"/>
      <c r="AB356" s="271"/>
      <c r="AC356" s="272"/>
    </row>
    <row r="357" spans="1:29">
      <c r="A357" s="172">
        <v>26</v>
      </c>
      <c r="B357" s="172">
        <v>14</v>
      </c>
      <c r="C357" s="172" t="s">
        <v>155</v>
      </c>
      <c r="D357" s="276" t="s">
        <v>752</v>
      </c>
      <c r="E357" s="276" t="s">
        <v>753</v>
      </c>
      <c r="F357" s="276" t="s">
        <v>754</v>
      </c>
      <c r="G357" s="173">
        <v>2011</v>
      </c>
      <c r="H357" s="173" t="s">
        <v>1275</v>
      </c>
      <c r="I357" s="173">
        <v>2</v>
      </c>
      <c r="J357" s="173">
        <v>0</v>
      </c>
      <c r="K357" s="173" t="s">
        <v>754</v>
      </c>
      <c r="L357" s="173">
        <v>0</v>
      </c>
      <c r="M357" s="174">
        <v>1</v>
      </c>
      <c r="N357" s="270"/>
      <c r="O357" s="177">
        <f t="shared" si="117"/>
        <v>0</v>
      </c>
      <c r="P357" s="176"/>
      <c r="Q357" s="177">
        <f t="shared" si="128"/>
        <v>0</v>
      </c>
      <c r="R357" s="175">
        <f t="shared" si="129"/>
        <v>0</v>
      </c>
      <c r="S357" s="177">
        <f t="shared" si="130"/>
        <v>0</v>
      </c>
      <c r="T357" s="272"/>
      <c r="U357" s="275">
        <v>1</v>
      </c>
      <c r="V357" s="175">
        <f t="shared" si="131"/>
        <v>0</v>
      </c>
      <c r="W357" s="301"/>
      <c r="X357" s="175">
        <f t="shared" si="122"/>
        <v>0</v>
      </c>
      <c r="Y357" s="175">
        <f t="shared" si="132"/>
        <v>0</v>
      </c>
      <c r="Z357" s="175">
        <f t="shared" si="124"/>
        <v>0</v>
      </c>
      <c r="AA357" s="274"/>
      <c r="AB357" s="271"/>
      <c r="AC357" s="272"/>
    </row>
    <row r="358" spans="1:29" ht="22.5">
      <c r="A358" s="172">
        <v>26</v>
      </c>
      <c r="B358" s="172">
        <v>15</v>
      </c>
      <c r="C358" s="172" t="s">
        <v>155</v>
      </c>
      <c r="D358" s="276" t="s">
        <v>755</v>
      </c>
      <c r="E358" s="276"/>
      <c r="F358" s="276" t="s">
        <v>756</v>
      </c>
      <c r="G358" s="173">
        <v>2006</v>
      </c>
      <c r="H358" s="173" t="s">
        <v>1275</v>
      </c>
      <c r="I358" s="173">
        <v>2</v>
      </c>
      <c r="J358" s="173">
        <v>0</v>
      </c>
      <c r="K358" s="173" t="s">
        <v>756</v>
      </c>
      <c r="L358" s="173">
        <v>0</v>
      </c>
      <c r="M358" s="174">
        <v>1</v>
      </c>
      <c r="N358" s="270"/>
      <c r="O358" s="177">
        <f t="shared" si="117"/>
        <v>0</v>
      </c>
      <c r="P358" s="176"/>
      <c r="Q358" s="177">
        <f t="shared" si="128"/>
        <v>0</v>
      </c>
      <c r="R358" s="175">
        <f t="shared" si="129"/>
        <v>0</v>
      </c>
      <c r="S358" s="177">
        <f t="shared" si="130"/>
        <v>0</v>
      </c>
      <c r="T358" s="272"/>
      <c r="U358" s="275">
        <v>1</v>
      </c>
      <c r="V358" s="175">
        <f t="shared" si="131"/>
        <v>0</v>
      </c>
      <c r="W358" s="301"/>
      <c r="X358" s="175">
        <f t="shared" si="122"/>
        <v>0</v>
      </c>
      <c r="Y358" s="175">
        <f t="shared" si="132"/>
        <v>0</v>
      </c>
      <c r="Z358" s="175">
        <f t="shared" si="124"/>
        <v>0</v>
      </c>
      <c r="AA358" s="274"/>
      <c r="AB358" s="271"/>
      <c r="AC358" s="272"/>
    </row>
    <row r="359" spans="1:29" ht="22.5">
      <c r="A359" s="172">
        <v>26</v>
      </c>
      <c r="B359" s="172">
        <v>16</v>
      </c>
      <c r="C359" s="172" t="s">
        <v>155</v>
      </c>
      <c r="D359" s="276" t="s">
        <v>757</v>
      </c>
      <c r="E359" s="276" t="s">
        <v>758</v>
      </c>
      <c r="F359" s="276">
        <v>1405004</v>
      </c>
      <c r="G359" s="173">
        <v>2014</v>
      </c>
      <c r="H359" s="173" t="s">
        <v>1275</v>
      </c>
      <c r="I359" s="173">
        <v>2</v>
      </c>
      <c r="J359" s="173" t="s">
        <v>1578</v>
      </c>
      <c r="K359" s="173">
        <v>1405004</v>
      </c>
      <c r="L359" s="173">
        <v>0</v>
      </c>
      <c r="M359" s="174">
        <v>1</v>
      </c>
      <c r="N359" s="270"/>
      <c r="O359" s="177">
        <f t="shared" si="117"/>
        <v>0</v>
      </c>
      <c r="P359" s="176"/>
      <c r="Q359" s="177">
        <f t="shared" si="128"/>
        <v>0</v>
      </c>
      <c r="R359" s="175">
        <f t="shared" si="129"/>
        <v>0</v>
      </c>
      <c r="S359" s="177">
        <f t="shared" si="130"/>
        <v>0</v>
      </c>
      <c r="T359" s="272"/>
      <c r="U359" s="275">
        <v>1</v>
      </c>
      <c r="V359" s="175">
        <f t="shared" si="131"/>
        <v>0</v>
      </c>
      <c r="W359" s="301"/>
      <c r="X359" s="175">
        <f t="shared" si="122"/>
        <v>0</v>
      </c>
      <c r="Y359" s="175">
        <f t="shared" si="132"/>
        <v>0</v>
      </c>
      <c r="Z359" s="175">
        <f t="shared" si="124"/>
        <v>0</v>
      </c>
      <c r="AA359" s="274"/>
      <c r="AB359" s="271"/>
      <c r="AC359" s="272"/>
    </row>
    <row r="360" spans="1:29" ht="22.5">
      <c r="A360" s="172">
        <v>26</v>
      </c>
      <c r="B360" s="172">
        <v>17</v>
      </c>
      <c r="C360" s="172" t="s">
        <v>155</v>
      </c>
      <c r="D360" s="276" t="s">
        <v>759</v>
      </c>
      <c r="E360" s="276" t="s">
        <v>760</v>
      </c>
      <c r="F360" s="276" t="s">
        <v>761</v>
      </c>
      <c r="G360" s="173">
        <v>2013</v>
      </c>
      <c r="H360" s="173" t="s">
        <v>1275</v>
      </c>
      <c r="I360" s="173">
        <v>2</v>
      </c>
      <c r="J360" s="173" t="s">
        <v>1579</v>
      </c>
      <c r="K360" s="173" t="s">
        <v>761</v>
      </c>
      <c r="L360" s="173">
        <v>0</v>
      </c>
      <c r="M360" s="174">
        <v>1</v>
      </c>
      <c r="N360" s="270"/>
      <c r="O360" s="177">
        <f t="shared" si="117"/>
        <v>0</v>
      </c>
      <c r="P360" s="176"/>
      <c r="Q360" s="177">
        <f t="shared" si="128"/>
        <v>0</v>
      </c>
      <c r="R360" s="175">
        <f t="shared" si="129"/>
        <v>0</v>
      </c>
      <c r="S360" s="177">
        <f t="shared" si="130"/>
        <v>0</v>
      </c>
      <c r="T360" s="272"/>
      <c r="U360" s="275">
        <v>1</v>
      </c>
      <c r="V360" s="175">
        <f t="shared" si="131"/>
        <v>0</v>
      </c>
      <c r="W360" s="301"/>
      <c r="X360" s="175">
        <f t="shared" si="122"/>
        <v>0</v>
      </c>
      <c r="Y360" s="175">
        <f t="shared" si="132"/>
        <v>0</v>
      </c>
      <c r="Z360" s="175">
        <f t="shared" si="124"/>
        <v>0</v>
      </c>
      <c r="AA360" s="274"/>
      <c r="AB360" s="271"/>
      <c r="AC360" s="272"/>
    </row>
    <row r="361" spans="1:29" s="288" customFormat="1">
      <c r="A361" s="277">
        <v>26</v>
      </c>
      <c r="B361" s="277">
        <v>0</v>
      </c>
      <c r="C361" s="277">
        <v>0</v>
      </c>
      <c r="D361" s="278">
        <v>0</v>
      </c>
      <c r="E361" s="278">
        <v>0</v>
      </c>
      <c r="F361" s="278">
        <v>0</v>
      </c>
      <c r="G361" s="279">
        <v>0</v>
      </c>
      <c r="H361" s="279">
        <v>0</v>
      </c>
      <c r="I361" s="279">
        <v>0</v>
      </c>
      <c r="J361" s="279">
        <v>0</v>
      </c>
      <c r="K361" s="279">
        <v>0</v>
      </c>
      <c r="L361" s="279">
        <v>0</v>
      </c>
      <c r="M361" s="280">
        <v>0</v>
      </c>
      <c r="N361" s="281"/>
      <c r="O361" s="282">
        <f>SUM(O344:O360)</f>
        <v>0</v>
      </c>
      <c r="P361" s="302"/>
      <c r="Q361" s="282">
        <f t="shared" ref="Q361:Z361" si="133">SUM(Q344:Q360)</f>
        <v>0</v>
      </c>
      <c r="R361" s="282"/>
      <c r="S361" s="282">
        <f t="shared" si="133"/>
        <v>0</v>
      </c>
      <c r="T361" s="309"/>
      <c r="U361" s="282">
        <f t="shared" si="133"/>
        <v>17</v>
      </c>
      <c r="V361" s="282">
        <f t="shared" si="133"/>
        <v>0</v>
      </c>
      <c r="W361" s="301"/>
      <c r="X361" s="282">
        <f t="shared" si="133"/>
        <v>0</v>
      </c>
      <c r="Y361" s="282"/>
      <c r="Z361" s="282">
        <f t="shared" si="133"/>
        <v>0</v>
      </c>
      <c r="AA361" s="286"/>
      <c r="AB361" s="287"/>
      <c r="AC361" s="284"/>
    </row>
    <row r="362" spans="1:29">
      <c r="A362" s="172">
        <v>27</v>
      </c>
      <c r="B362" s="172">
        <v>1</v>
      </c>
      <c r="C362" s="172" t="s">
        <v>1766</v>
      </c>
      <c r="D362" s="276" t="s">
        <v>1766</v>
      </c>
      <c r="E362" s="276" t="s">
        <v>1766</v>
      </c>
      <c r="F362" s="276"/>
      <c r="G362" s="173"/>
      <c r="H362" s="173">
        <v>0</v>
      </c>
      <c r="I362" s="173">
        <v>0</v>
      </c>
      <c r="J362" s="173">
        <v>0</v>
      </c>
      <c r="K362" s="173">
        <v>0</v>
      </c>
      <c r="L362" s="173">
        <v>0</v>
      </c>
      <c r="M362" s="174">
        <v>0</v>
      </c>
      <c r="N362" s="270"/>
      <c r="O362" s="177">
        <f t="shared" si="117"/>
        <v>0</v>
      </c>
      <c r="P362" s="176"/>
      <c r="Q362" s="177">
        <f t="shared" ref="Q362:Q380" si="134">O362*P362</f>
        <v>0</v>
      </c>
      <c r="R362" s="175" t="e">
        <f t="shared" ref="R362:R380" si="135">S362/(M362*I362)</f>
        <v>#DIV/0!</v>
      </c>
      <c r="S362" s="177">
        <f t="shared" ref="S362:S380" si="136">O362+Q362</f>
        <v>0</v>
      </c>
      <c r="T362" s="272"/>
      <c r="U362" s="275">
        <v>1</v>
      </c>
      <c r="V362" s="175">
        <f t="shared" ref="V362:V380" si="137">T362*U362*M362</f>
        <v>0</v>
      </c>
      <c r="W362" s="301"/>
      <c r="X362" s="175">
        <f t="shared" si="122"/>
        <v>0</v>
      </c>
      <c r="Y362" s="175" t="e">
        <f t="shared" ref="Y362:Y380" si="138">Z362/(M362*U362)</f>
        <v>#DIV/0!</v>
      </c>
      <c r="Z362" s="175">
        <f t="shared" si="124"/>
        <v>0</v>
      </c>
      <c r="AA362" s="274"/>
      <c r="AB362" s="271"/>
      <c r="AC362" s="272"/>
    </row>
    <row r="363" spans="1:29">
      <c r="A363" s="172">
        <v>27</v>
      </c>
      <c r="B363" s="172">
        <v>2</v>
      </c>
      <c r="C363" s="172" t="s">
        <v>116</v>
      </c>
      <c r="D363" s="276" t="s">
        <v>764</v>
      </c>
      <c r="E363" s="276" t="s">
        <v>765</v>
      </c>
      <c r="F363" s="276" t="s">
        <v>766</v>
      </c>
      <c r="G363" s="173">
        <v>1999</v>
      </c>
      <c r="H363" s="173" t="s">
        <v>1275</v>
      </c>
      <c r="I363" s="173">
        <v>2</v>
      </c>
      <c r="J363" s="173" t="s">
        <v>1582</v>
      </c>
      <c r="K363" s="173" t="s">
        <v>1583</v>
      </c>
      <c r="L363" s="173" t="s">
        <v>1584</v>
      </c>
      <c r="M363" s="174">
        <v>1</v>
      </c>
      <c r="N363" s="270"/>
      <c r="O363" s="177">
        <f t="shared" si="117"/>
        <v>0</v>
      </c>
      <c r="P363" s="176"/>
      <c r="Q363" s="177">
        <f t="shared" si="134"/>
        <v>0</v>
      </c>
      <c r="R363" s="175">
        <f t="shared" si="135"/>
        <v>0</v>
      </c>
      <c r="S363" s="177">
        <f t="shared" si="136"/>
        <v>0</v>
      </c>
      <c r="T363" s="272"/>
      <c r="U363" s="275">
        <v>1</v>
      </c>
      <c r="V363" s="175">
        <f t="shared" si="137"/>
        <v>0</v>
      </c>
      <c r="W363" s="301"/>
      <c r="X363" s="175">
        <f t="shared" si="122"/>
        <v>0</v>
      </c>
      <c r="Y363" s="175">
        <f t="shared" si="138"/>
        <v>0</v>
      </c>
      <c r="Z363" s="175">
        <f t="shared" si="124"/>
        <v>0</v>
      </c>
      <c r="AA363" s="274"/>
      <c r="AB363" s="271"/>
      <c r="AC363" s="272"/>
    </row>
    <row r="364" spans="1:29" ht="33.75">
      <c r="A364" s="172">
        <v>27</v>
      </c>
      <c r="B364" s="172">
        <v>3</v>
      </c>
      <c r="C364" s="172" t="s">
        <v>116</v>
      </c>
      <c r="D364" s="276" t="s">
        <v>767</v>
      </c>
      <c r="E364" s="276" t="s">
        <v>768</v>
      </c>
      <c r="F364" s="276" t="s">
        <v>769</v>
      </c>
      <c r="G364" s="173">
        <v>2009</v>
      </c>
      <c r="H364" s="173" t="s">
        <v>1275</v>
      </c>
      <c r="I364" s="173">
        <v>2</v>
      </c>
      <c r="J364" s="173" t="s">
        <v>1585</v>
      </c>
      <c r="K364" s="173" t="s">
        <v>1586</v>
      </c>
      <c r="L364" s="173" t="s">
        <v>1584</v>
      </c>
      <c r="M364" s="174">
        <v>1</v>
      </c>
      <c r="N364" s="270"/>
      <c r="O364" s="177">
        <f t="shared" si="117"/>
        <v>0</v>
      </c>
      <c r="P364" s="176"/>
      <c r="Q364" s="177">
        <f t="shared" si="134"/>
        <v>0</v>
      </c>
      <c r="R364" s="175">
        <f t="shared" si="135"/>
        <v>0</v>
      </c>
      <c r="S364" s="177">
        <f t="shared" si="136"/>
        <v>0</v>
      </c>
      <c r="T364" s="272"/>
      <c r="U364" s="275">
        <v>1</v>
      </c>
      <c r="V364" s="175">
        <f t="shared" si="137"/>
        <v>0</v>
      </c>
      <c r="W364" s="301"/>
      <c r="X364" s="175">
        <f t="shared" si="122"/>
        <v>0</v>
      </c>
      <c r="Y364" s="175">
        <f t="shared" si="138"/>
        <v>0</v>
      </c>
      <c r="Z364" s="175">
        <f t="shared" si="124"/>
        <v>0</v>
      </c>
      <c r="AA364" s="274"/>
      <c r="AB364" s="271"/>
      <c r="AC364" s="272"/>
    </row>
    <row r="365" spans="1:29" ht="22.5">
      <c r="A365" s="172">
        <v>27</v>
      </c>
      <c r="B365" s="172">
        <v>4</v>
      </c>
      <c r="C365" s="172" t="s">
        <v>116</v>
      </c>
      <c r="D365" s="276" t="s">
        <v>770</v>
      </c>
      <c r="E365" s="276" t="s">
        <v>771</v>
      </c>
      <c r="F365" s="276" t="s">
        <v>772</v>
      </c>
      <c r="G365" s="173">
        <v>1999</v>
      </c>
      <c r="H365" s="173" t="s">
        <v>1275</v>
      </c>
      <c r="I365" s="173">
        <v>2</v>
      </c>
      <c r="J365" s="173" t="s">
        <v>1587</v>
      </c>
      <c r="K365" s="173" t="s">
        <v>1588</v>
      </c>
      <c r="L365" s="173" t="s">
        <v>1584</v>
      </c>
      <c r="M365" s="174">
        <v>3</v>
      </c>
      <c r="N365" s="270"/>
      <c r="O365" s="177">
        <f t="shared" si="117"/>
        <v>0</v>
      </c>
      <c r="P365" s="176"/>
      <c r="Q365" s="177">
        <f t="shared" si="134"/>
        <v>0</v>
      </c>
      <c r="R365" s="175">
        <f t="shared" si="135"/>
        <v>0</v>
      </c>
      <c r="S365" s="177">
        <f t="shared" si="136"/>
        <v>0</v>
      </c>
      <c r="T365" s="272"/>
      <c r="U365" s="275">
        <v>1</v>
      </c>
      <c r="V365" s="175">
        <f t="shared" si="137"/>
        <v>0</v>
      </c>
      <c r="W365" s="301"/>
      <c r="X365" s="175">
        <f t="shared" si="122"/>
        <v>0</v>
      </c>
      <c r="Y365" s="175">
        <f t="shared" si="138"/>
        <v>0</v>
      </c>
      <c r="Z365" s="175">
        <f t="shared" si="124"/>
        <v>0</v>
      </c>
      <c r="AA365" s="274"/>
      <c r="AB365" s="271"/>
      <c r="AC365" s="272"/>
    </row>
    <row r="366" spans="1:29">
      <c r="A366" s="172">
        <v>27</v>
      </c>
      <c r="B366" s="172">
        <v>5</v>
      </c>
      <c r="C366" s="172" t="s">
        <v>116</v>
      </c>
      <c r="D366" s="276" t="s">
        <v>770</v>
      </c>
      <c r="E366" s="276" t="s">
        <v>773</v>
      </c>
      <c r="F366" s="276" t="s">
        <v>774</v>
      </c>
      <c r="G366" s="173">
        <v>2013</v>
      </c>
      <c r="H366" s="173" t="s">
        <v>1275</v>
      </c>
      <c r="I366" s="173">
        <v>2</v>
      </c>
      <c r="J366" s="173" t="s">
        <v>1589</v>
      </c>
      <c r="K366" s="173" t="s">
        <v>1590</v>
      </c>
      <c r="L366" s="173" t="s">
        <v>1584</v>
      </c>
      <c r="M366" s="174">
        <v>1</v>
      </c>
      <c r="N366" s="270"/>
      <c r="O366" s="177">
        <f t="shared" si="117"/>
        <v>0</v>
      </c>
      <c r="P366" s="176"/>
      <c r="Q366" s="177">
        <f t="shared" si="134"/>
        <v>0</v>
      </c>
      <c r="R366" s="175">
        <f t="shared" si="135"/>
        <v>0</v>
      </c>
      <c r="S366" s="177">
        <f t="shared" si="136"/>
        <v>0</v>
      </c>
      <c r="T366" s="272"/>
      <c r="U366" s="275">
        <v>1</v>
      </c>
      <c r="V366" s="175">
        <f t="shared" si="137"/>
        <v>0</v>
      </c>
      <c r="W366" s="301"/>
      <c r="X366" s="175">
        <f t="shared" si="122"/>
        <v>0</v>
      </c>
      <c r="Y366" s="175">
        <f t="shared" si="138"/>
        <v>0</v>
      </c>
      <c r="Z366" s="175">
        <f t="shared" si="124"/>
        <v>0</v>
      </c>
      <c r="AA366" s="274"/>
      <c r="AB366" s="271"/>
      <c r="AC366" s="272"/>
    </row>
    <row r="367" spans="1:29" ht="33.75">
      <c r="A367" s="172">
        <v>27</v>
      </c>
      <c r="B367" s="172">
        <v>6</v>
      </c>
      <c r="C367" s="172" t="s">
        <v>116</v>
      </c>
      <c r="D367" s="276" t="s">
        <v>775</v>
      </c>
      <c r="E367" s="276" t="s">
        <v>776</v>
      </c>
      <c r="F367" s="276" t="s">
        <v>777</v>
      </c>
      <c r="G367" s="173">
        <v>1999</v>
      </c>
      <c r="H367" s="173" t="s">
        <v>1275</v>
      </c>
      <c r="I367" s="173">
        <v>2</v>
      </c>
      <c r="J367" s="173" t="s">
        <v>1582</v>
      </c>
      <c r="K367" s="173" t="s">
        <v>1591</v>
      </c>
      <c r="L367" s="173" t="s">
        <v>1584</v>
      </c>
      <c r="M367" s="174">
        <v>4</v>
      </c>
      <c r="N367" s="270"/>
      <c r="O367" s="177">
        <f t="shared" si="117"/>
        <v>0</v>
      </c>
      <c r="P367" s="176"/>
      <c r="Q367" s="177">
        <f t="shared" si="134"/>
        <v>0</v>
      </c>
      <c r="R367" s="175">
        <f t="shared" si="135"/>
        <v>0</v>
      </c>
      <c r="S367" s="177">
        <f t="shared" si="136"/>
        <v>0</v>
      </c>
      <c r="T367" s="272"/>
      <c r="U367" s="275">
        <v>1</v>
      </c>
      <c r="V367" s="175">
        <f t="shared" si="137"/>
        <v>0</v>
      </c>
      <c r="W367" s="301"/>
      <c r="X367" s="175">
        <f t="shared" si="122"/>
        <v>0</v>
      </c>
      <c r="Y367" s="175">
        <f t="shared" si="138"/>
        <v>0</v>
      </c>
      <c r="Z367" s="175">
        <f t="shared" si="124"/>
        <v>0</v>
      </c>
      <c r="AA367" s="274"/>
      <c r="AB367" s="271"/>
      <c r="AC367" s="272"/>
    </row>
    <row r="368" spans="1:29" ht="22.5">
      <c r="A368" s="172">
        <v>27</v>
      </c>
      <c r="B368" s="172">
        <v>7</v>
      </c>
      <c r="C368" s="172" t="s">
        <v>116</v>
      </c>
      <c r="D368" s="276" t="s">
        <v>775</v>
      </c>
      <c r="E368" s="276" t="s">
        <v>778</v>
      </c>
      <c r="F368" s="276">
        <v>28731</v>
      </c>
      <c r="G368" s="173">
        <v>1993</v>
      </c>
      <c r="H368" s="173" t="s">
        <v>1275</v>
      </c>
      <c r="I368" s="173">
        <v>2</v>
      </c>
      <c r="J368" s="173" t="s">
        <v>1592</v>
      </c>
      <c r="K368" s="173" t="s">
        <v>1593</v>
      </c>
      <c r="L368" s="173" t="s">
        <v>1584</v>
      </c>
      <c r="M368" s="174">
        <v>1</v>
      </c>
      <c r="N368" s="270"/>
      <c r="O368" s="177">
        <f t="shared" si="117"/>
        <v>0</v>
      </c>
      <c r="P368" s="176"/>
      <c r="Q368" s="177">
        <f t="shared" si="134"/>
        <v>0</v>
      </c>
      <c r="R368" s="175">
        <f t="shared" si="135"/>
        <v>0</v>
      </c>
      <c r="S368" s="177">
        <f t="shared" si="136"/>
        <v>0</v>
      </c>
      <c r="T368" s="272"/>
      <c r="U368" s="275">
        <v>1</v>
      </c>
      <c r="V368" s="175">
        <f t="shared" si="137"/>
        <v>0</v>
      </c>
      <c r="W368" s="301"/>
      <c r="X368" s="175">
        <f t="shared" si="122"/>
        <v>0</v>
      </c>
      <c r="Y368" s="175">
        <f t="shared" si="138"/>
        <v>0</v>
      </c>
      <c r="Z368" s="175">
        <f t="shared" si="124"/>
        <v>0</v>
      </c>
      <c r="AA368" s="274"/>
      <c r="AB368" s="271"/>
      <c r="AC368" s="272"/>
    </row>
    <row r="369" spans="1:29">
      <c r="A369" s="172">
        <v>27</v>
      </c>
      <c r="B369" s="172">
        <v>8</v>
      </c>
      <c r="C369" s="172" t="s">
        <v>116</v>
      </c>
      <c r="D369" s="276" t="s">
        <v>779</v>
      </c>
      <c r="E369" s="276" t="s">
        <v>780</v>
      </c>
      <c r="F369" s="276">
        <v>33310</v>
      </c>
      <c r="G369" s="173">
        <v>2009</v>
      </c>
      <c r="H369" s="173" t="s">
        <v>1275</v>
      </c>
      <c r="I369" s="173">
        <v>2</v>
      </c>
      <c r="J369" s="173" t="s">
        <v>1594</v>
      </c>
      <c r="K369" s="173">
        <v>0</v>
      </c>
      <c r="L369" s="173" t="s">
        <v>1584</v>
      </c>
      <c r="M369" s="174">
        <v>1</v>
      </c>
      <c r="N369" s="270"/>
      <c r="O369" s="177">
        <f t="shared" si="117"/>
        <v>0</v>
      </c>
      <c r="P369" s="176"/>
      <c r="Q369" s="177">
        <f t="shared" si="134"/>
        <v>0</v>
      </c>
      <c r="R369" s="175">
        <f t="shared" si="135"/>
        <v>0</v>
      </c>
      <c r="S369" s="177">
        <f t="shared" si="136"/>
        <v>0</v>
      </c>
      <c r="T369" s="272"/>
      <c r="U369" s="275">
        <v>1</v>
      </c>
      <c r="V369" s="175">
        <f t="shared" si="137"/>
        <v>0</v>
      </c>
      <c r="W369" s="301"/>
      <c r="X369" s="175">
        <f t="shared" si="122"/>
        <v>0</v>
      </c>
      <c r="Y369" s="175">
        <f t="shared" si="138"/>
        <v>0</v>
      </c>
      <c r="Z369" s="175">
        <f t="shared" si="124"/>
        <v>0</v>
      </c>
      <c r="AA369" s="274"/>
      <c r="AB369" s="271"/>
      <c r="AC369" s="272"/>
    </row>
    <row r="370" spans="1:29">
      <c r="A370" s="172">
        <v>27</v>
      </c>
      <c r="B370" s="172">
        <v>9</v>
      </c>
      <c r="C370" s="172" t="s">
        <v>116</v>
      </c>
      <c r="D370" s="276" t="s">
        <v>781</v>
      </c>
      <c r="E370" s="276" t="s">
        <v>782</v>
      </c>
      <c r="F370" s="276">
        <v>999304503</v>
      </c>
      <c r="G370" s="173">
        <v>2007</v>
      </c>
      <c r="H370" s="173" t="s">
        <v>1275</v>
      </c>
      <c r="I370" s="173">
        <v>2</v>
      </c>
      <c r="J370" s="173" t="s">
        <v>1595</v>
      </c>
      <c r="K370" s="173" t="s">
        <v>1596</v>
      </c>
      <c r="L370" s="173" t="s">
        <v>1584</v>
      </c>
      <c r="M370" s="174">
        <v>1</v>
      </c>
      <c r="N370" s="270"/>
      <c r="O370" s="177">
        <f t="shared" si="117"/>
        <v>0</v>
      </c>
      <c r="P370" s="176"/>
      <c r="Q370" s="177">
        <f t="shared" si="134"/>
        <v>0</v>
      </c>
      <c r="R370" s="175">
        <f t="shared" si="135"/>
        <v>0</v>
      </c>
      <c r="S370" s="177">
        <f t="shared" si="136"/>
        <v>0</v>
      </c>
      <c r="T370" s="272"/>
      <c r="U370" s="275">
        <v>1</v>
      </c>
      <c r="V370" s="175">
        <f t="shared" si="137"/>
        <v>0</v>
      </c>
      <c r="W370" s="301"/>
      <c r="X370" s="175">
        <f t="shared" si="122"/>
        <v>0</v>
      </c>
      <c r="Y370" s="175">
        <f t="shared" si="138"/>
        <v>0</v>
      </c>
      <c r="Z370" s="175">
        <f t="shared" si="124"/>
        <v>0</v>
      </c>
      <c r="AA370" s="274"/>
      <c r="AB370" s="271"/>
      <c r="AC370" s="272"/>
    </row>
    <row r="371" spans="1:29">
      <c r="A371" s="172">
        <v>27</v>
      </c>
      <c r="B371" s="172">
        <v>10</v>
      </c>
      <c r="C371" s="172" t="s">
        <v>116</v>
      </c>
      <c r="D371" s="276" t="s">
        <v>783</v>
      </c>
      <c r="E371" s="276" t="s">
        <v>784</v>
      </c>
      <c r="F371" s="276">
        <v>33310</v>
      </c>
      <c r="G371" s="173">
        <v>2009</v>
      </c>
      <c r="H371" s="173" t="s">
        <v>1275</v>
      </c>
      <c r="I371" s="173">
        <v>2</v>
      </c>
      <c r="J371" s="173" t="s">
        <v>1597</v>
      </c>
      <c r="K371" s="173">
        <v>0</v>
      </c>
      <c r="L371" s="173" t="s">
        <v>1584</v>
      </c>
      <c r="M371" s="174">
        <v>1</v>
      </c>
      <c r="N371" s="270"/>
      <c r="O371" s="177">
        <f t="shared" si="117"/>
        <v>0</v>
      </c>
      <c r="P371" s="176"/>
      <c r="Q371" s="177">
        <f t="shared" si="134"/>
        <v>0</v>
      </c>
      <c r="R371" s="175">
        <f t="shared" si="135"/>
        <v>0</v>
      </c>
      <c r="S371" s="177">
        <f t="shared" si="136"/>
        <v>0</v>
      </c>
      <c r="T371" s="272"/>
      <c r="U371" s="275">
        <v>1</v>
      </c>
      <c r="V371" s="175">
        <f t="shared" si="137"/>
        <v>0</v>
      </c>
      <c r="W371" s="301"/>
      <c r="X371" s="175">
        <f t="shared" si="122"/>
        <v>0</v>
      </c>
      <c r="Y371" s="175">
        <f t="shared" si="138"/>
        <v>0</v>
      </c>
      <c r="Z371" s="175">
        <f t="shared" si="124"/>
        <v>0</v>
      </c>
      <c r="AA371" s="274"/>
      <c r="AB371" s="271"/>
      <c r="AC371" s="272"/>
    </row>
    <row r="372" spans="1:29">
      <c r="A372" s="172">
        <v>27</v>
      </c>
      <c r="B372" s="172">
        <v>11</v>
      </c>
      <c r="C372" s="172" t="s">
        <v>116</v>
      </c>
      <c r="D372" s="276" t="s">
        <v>785</v>
      </c>
      <c r="E372" s="276" t="s">
        <v>786</v>
      </c>
      <c r="F372" s="276">
        <v>991126003194</v>
      </c>
      <c r="G372" s="173">
        <v>2009</v>
      </c>
      <c r="H372" s="173" t="s">
        <v>1275</v>
      </c>
      <c r="I372" s="173">
        <v>2</v>
      </c>
      <c r="J372" s="173" t="s">
        <v>1598</v>
      </c>
      <c r="K372" s="173">
        <v>0</v>
      </c>
      <c r="L372" s="173" t="s">
        <v>1584</v>
      </c>
      <c r="M372" s="174">
        <v>1</v>
      </c>
      <c r="N372" s="270"/>
      <c r="O372" s="177">
        <f t="shared" si="117"/>
        <v>0</v>
      </c>
      <c r="P372" s="176"/>
      <c r="Q372" s="177">
        <f t="shared" si="134"/>
        <v>0</v>
      </c>
      <c r="R372" s="175">
        <f t="shared" si="135"/>
        <v>0</v>
      </c>
      <c r="S372" s="177">
        <f t="shared" si="136"/>
        <v>0</v>
      </c>
      <c r="T372" s="272"/>
      <c r="U372" s="275">
        <v>1</v>
      </c>
      <c r="V372" s="175">
        <f t="shared" si="137"/>
        <v>0</v>
      </c>
      <c r="W372" s="301"/>
      <c r="X372" s="175">
        <f t="shared" si="122"/>
        <v>0</v>
      </c>
      <c r="Y372" s="175">
        <f t="shared" si="138"/>
        <v>0</v>
      </c>
      <c r="Z372" s="175">
        <f t="shared" si="124"/>
        <v>0</v>
      </c>
      <c r="AA372" s="274"/>
      <c r="AB372" s="271"/>
      <c r="AC372" s="272"/>
    </row>
    <row r="373" spans="1:29" ht="22.5">
      <c r="A373" s="172">
        <v>27</v>
      </c>
      <c r="B373" s="172">
        <v>12</v>
      </c>
      <c r="C373" s="172" t="s">
        <v>116</v>
      </c>
      <c r="D373" s="276" t="s">
        <v>787</v>
      </c>
      <c r="E373" s="276" t="s">
        <v>788</v>
      </c>
      <c r="F373" s="276">
        <v>2117</v>
      </c>
      <c r="G373" s="173">
        <v>1998</v>
      </c>
      <c r="H373" s="173" t="s">
        <v>1278</v>
      </c>
      <c r="I373" s="173">
        <v>1</v>
      </c>
      <c r="J373" s="173" t="s">
        <v>1599</v>
      </c>
      <c r="K373" s="173">
        <v>0</v>
      </c>
      <c r="L373" s="173" t="s">
        <v>1600</v>
      </c>
      <c r="M373" s="174">
        <v>1</v>
      </c>
      <c r="N373" s="270"/>
      <c r="O373" s="177">
        <f t="shared" si="117"/>
        <v>0</v>
      </c>
      <c r="P373" s="176"/>
      <c r="Q373" s="177">
        <f t="shared" si="134"/>
        <v>0</v>
      </c>
      <c r="R373" s="175">
        <f t="shared" si="135"/>
        <v>0</v>
      </c>
      <c r="S373" s="177">
        <f t="shared" si="136"/>
        <v>0</v>
      </c>
      <c r="T373" s="272"/>
      <c r="U373" s="275">
        <v>1</v>
      </c>
      <c r="V373" s="175">
        <f t="shared" si="137"/>
        <v>0</v>
      </c>
      <c r="W373" s="301"/>
      <c r="X373" s="175">
        <f t="shared" si="122"/>
        <v>0</v>
      </c>
      <c r="Y373" s="175">
        <f t="shared" si="138"/>
        <v>0</v>
      </c>
      <c r="Z373" s="175">
        <f t="shared" si="124"/>
        <v>0</v>
      </c>
      <c r="AA373" s="274"/>
      <c r="AB373" s="271"/>
      <c r="AC373" s="272"/>
    </row>
    <row r="374" spans="1:29">
      <c r="A374" s="172">
        <v>27</v>
      </c>
      <c r="B374" s="172">
        <v>13</v>
      </c>
      <c r="C374" s="172" t="s">
        <v>116</v>
      </c>
      <c r="D374" s="276" t="s">
        <v>779</v>
      </c>
      <c r="E374" s="276" t="s">
        <v>780</v>
      </c>
      <c r="F374" s="276">
        <v>33310</v>
      </c>
      <c r="G374" s="173">
        <v>2009</v>
      </c>
      <c r="H374" s="173" t="s">
        <v>1275</v>
      </c>
      <c r="I374" s="173">
        <v>2</v>
      </c>
      <c r="J374" s="173" t="s">
        <v>1594</v>
      </c>
      <c r="K374" s="173">
        <v>0</v>
      </c>
      <c r="L374" s="173" t="s">
        <v>1584</v>
      </c>
      <c r="M374" s="174">
        <v>1</v>
      </c>
      <c r="N374" s="270"/>
      <c r="O374" s="177">
        <f t="shared" si="117"/>
        <v>0</v>
      </c>
      <c r="P374" s="176"/>
      <c r="Q374" s="177">
        <f t="shared" si="134"/>
        <v>0</v>
      </c>
      <c r="R374" s="175">
        <f t="shared" si="135"/>
        <v>0</v>
      </c>
      <c r="S374" s="177">
        <f t="shared" si="136"/>
        <v>0</v>
      </c>
      <c r="T374" s="272"/>
      <c r="U374" s="275">
        <v>1</v>
      </c>
      <c r="V374" s="175">
        <f t="shared" si="137"/>
        <v>0</v>
      </c>
      <c r="W374" s="301"/>
      <c r="X374" s="175">
        <f t="shared" si="122"/>
        <v>0</v>
      </c>
      <c r="Y374" s="175">
        <f t="shared" si="138"/>
        <v>0</v>
      </c>
      <c r="Z374" s="175">
        <f t="shared" si="124"/>
        <v>0</v>
      </c>
      <c r="AA374" s="274"/>
      <c r="AB374" s="271"/>
      <c r="AC374" s="272"/>
    </row>
    <row r="375" spans="1:29" ht="22.5">
      <c r="A375" s="172">
        <v>27</v>
      </c>
      <c r="B375" s="172">
        <v>14</v>
      </c>
      <c r="C375" s="172" t="s">
        <v>116</v>
      </c>
      <c r="D375" s="276" t="s">
        <v>789</v>
      </c>
      <c r="E375" s="276" t="s">
        <v>790</v>
      </c>
      <c r="F375" s="276" t="s">
        <v>791</v>
      </c>
      <c r="G375" s="173">
        <v>2002</v>
      </c>
      <c r="H375" s="173" t="s">
        <v>1275</v>
      </c>
      <c r="I375" s="173">
        <v>2</v>
      </c>
      <c r="J375" s="173" t="s">
        <v>1601</v>
      </c>
      <c r="K375" s="173">
        <v>0</v>
      </c>
      <c r="L375" s="173" t="s">
        <v>1602</v>
      </c>
      <c r="M375" s="174">
        <v>1</v>
      </c>
      <c r="N375" s="270"/>
      <c r="O375" s="177">
        <f t="shared" si="117"/>
        <v>0</v>
      </c>
      <c r="P375" s="176"/>
      <c r="Q375" s="177">
        <f t="shared" si="134"/>
        <v>0</v>
      </c>
      <c r="R375" s="175">
        <f t="shared" si="135"/>
        <v>0</v>
      </c>
      <c r="S375" s="177">
        <f t="shared" si="136"/>
        <v>0</v>
      </c>
      <c r="T375" s="272"/>
      <c r="U375" s="275">
        <v>1</v>
      </c>
      <c r="V375" s="175">
        <f t="shared" si="137"/>
        <v>0</v>
      </c>
      <c r="W375" s="301"/>
      <c r="X375" s="175">
        <f t="shared" si="122"/>
        <v>0</v>
      </c>
      <c r="Y375" s="175">
        <f t="shared" si="138"/>
        <v>0</v>
      </c>
      <c r="Z375" s="175">
        <f t="shared" si="124"/>
        <v>0</v>
      </c>
      <c r="AA375" s="274"/>
      <c r="AB375" s="271"/>
      <c r="AC375" s="272"/>
    </row>
    <row r="376" spans="1:29" ht="22.5">
      <c r="A376" s="172">
        <v>27</v>
      </c>
      <c r="B376" s="172">
        <v>15</v>
      </c>
      <c r="C376" s="172" t="s">
        <v>155</v>
      </c>
      <c r="D376" s="276" t="s">
        <v>792</v>
      </c>
      <c r="E376" s="276" t="s">
        <v>793</v>
      </c>
      <c r="F376" s="276">
        <v>1113387</v>
      </c>
      <c r="G376" s="173">
        <v>1989</v>
      </c>
      <c r="H376" s="173" t="s">
        <v>1275</v>
      </c>
      <c r="I376" s="173">
        <v>2</v>
      </c>
      <c r="J376" s="173" t="s">
        <v>1510</v>
      </c>
      <c r="K376" s="173">
        <v>1113387</v>
      </c>
      <c r="L376" s="173">
        <v>0</v>
      </c>
      <c r="M376" s="174">
        <v>1</v>
      </c>
      <c r="N376" s="270"/>
      <c r="O376" s="177">
        <f t="shared" si="117"/>
        <v>0</v>
      </c>
      <c r="P376" s="176"/>
      <c r="Q376" s="177">
        <f t="shared" si="134"/>
        <v>0</v>
      </c>
      <c r="R376" s="175">
        <f t="shared" si="135"/>
        <v>0</v>
      </c>
      <c r="S376" s="177">
        <f t="shared" si="136"/>
        <v>0</v>
      </c>
      <c r="T376" s="272"/>
      <c r="U376" s="275">
        <v>1</v>
      </c>
      <c r="V376" s="175">
        <f t="shared" si="137"/>
        <v>0</v>
      </c>
      <c r="W376" s="301"/>
      <c r="X376" s="175">
        <f t="shared" si="122"/>
        <v>0</v>
      </c>
      <c r="Y376" s="175">
        <f t="shared" si="138"/>
        <v>0</v>
      </c>
      <c r="Z376" s="175">
        <f t="shared" si="124"/>
        <v>0</v>
      </c>
      <c r="AA376" s="274"/>
      <c r="AB376" s="271"/>
      <c r="AC376" s="272"/>
    </row>
    <row r="377" spans="1:29">
      <c r="A377" s="172">
        <v>27</v>
      </c>
      <c r="B377" s="172">
        <v>16</v>
      </c>
      <c r="C377" s="172" t="s">
        <v>155</v>
      </c>
      <c r="D377" s="276" t="s">
        <v>792</v>
      </c>
      <c r="E377" s="276" t="s">
        <v>794</v>
      </c>
      <c r="F377" s="276">
        <v>1113387</v>
      </c>
      <c r="G377" s="173">
        <v>1989</v>
      </c>
      <c r="H377" s="173" t="s">
        <v>1275</v>
      </c>
      <c r="I377" s="173">
        <v>2</v>
      </c>
      <c r="J377" s="173" t="s">
        <v>1510</v>
      </c>
      <c r="K377" s="173">
        <v>1113387</v>
      </c>
      <c r="L377" s="173">
        <v>0</v>
      </c>
      <c r="M377" s="174">
        <v>1</v>
      </c>
      <c r="N377" s="270"/>
      <c r="O377" s="177">
        <f t="shared" si="117"/>
        <v>0</v>
      </c>
      <c r="P377" s="176"/>
      <c r="Q377" s="177">
        <f t="shared" si="134"/>
        <v>0</v>
      </c>
      <c r="R377" s="175">
        <f t="shared" si="135"/>
        <v>0</v>
      </c>
      <c r="S377" s="177">
        <f t="shared" si="136"/>
        <v>0</v>
      </c>
      <c r="T377" s="272"/>
      <c r="U377" s="275">
        <v>1</v>
      </c>
      <c r="V377" s="175">
        <f t="shared" si="137"/>
        <v>0</v>
      </c>
      <c r="W377" s="301"/>
      <c r="X377" s="175">
        <f t="shared" si="122"/>
        <v>0</v>
      </c>
      <c r="Y377" s="175">
        <f t="shared" si="138"/>
        <v>0</v>
      </c>
      <c r="Z377" s="175">
        <f t="shared" si="124"/>
        <v>0</v>
      </c>
      <c r="AA377" s="274"/>
      <c r="AB377" s="271"/>
      <c r="AC377" s="272"/>
    </row>
    <row r="378" spans="1:29" ht="22.5">
      <c r="A378" s="172">
        <v>27</v>
      </c>
      <c r="B378" s="172">
        <v>17</v>
      </c>
      <c r="C378" s="172" t="s">
        <v>155</v>
      </c>
      <c r="D378" s="276" t="s">
        <v>792</v>
      </c>
      <c r="E378" s="276" t="s">
        <v>795</v>
      </c>
      <c r="F378" s="276">
        <v>26062</v>
      </c>
      <c r="G378" s="173">
        <v>1989</v>
      </c>
      <c r="H378" s="173" t="s">
        <v>1275</v>
      </c>
      <c r="I378" s="173">
        <v>2</v>
      </c>
      <c r="J378" s="173" t="s">
        <v>1603</v>
      </c>
      <c r="K378" s="173">
        <v>26062</v>
      </c>
      <c r="L378" s="173">
        <v>0</v>
      </c>
      <c r="M378" s="174">
        <v>1</v>
      </c>
      <c r="N378" s="270"/>
      <c r="O378" s="177">
        <f t="shared" si="117"/>
        <v>0</v>
      </c>
      <c r="P378" s="176"/>
      <c r="Q378" s="177">
        <f t="shared" si="134"/>
        <v>0</v>
      </c>
      <c r="R378" s="175">
        <f t="shared" si="135"/>
        <v>0</v>
      </c>
      <c r="S378" s="177">
        <f t="shared" si="136"/>
        <v>0</v>
      </c>
      <c r="T378" s="272"/>
      <c r="U378" s="275">
        <v>1</v>
      </c>
      <c r="V378" s="175">
        <f t="shared" si="137"/>
        <v>0</v>
      </c>
      <c r="W378" s="301"/>
      <c r="X378" s="175">
        <f t="shared" si="122"/>
        <v>0</v>
      </c>
      <c r="Y378" s="175">
        <f t="shared" si="138"/>
        <v>0</v>
      </c>
      <c r="Z378" s="175">
        <f t="shared" si="124"/>
        <v>0</v>
      </c>
      <c r="AA378" s="274"/>
      <c r="AB378" s="271"/>
      <c r="AC378" s="272"/>
    </row>
    <row r="379" spans="1:29" ht="22.5">
      <c r="A379" s="172">
        <v>27</v>
      </c>
      <c r="B379" s="172">
        <v>18</v>
      </c>
      <c r="C379" s="172" t="s">
        <v>155</v>
      </c>
      <c r="D379" s="276" t="s">
        <v>792</v>
      </c>
      <c r="E379" s="276" t="s">
        <v>796</v>
      </c>
      <c r="F379" s="276">
        <v>30662</v>
      </c>
      <c r="G379" s="173">
        <v>2009</v>
      </c>
      <c r="H379" s="173" t="s">
        <v>1275</v>
      </c>
      <c r="I379" s="173">
        <v>2</v>
      </c>
      <c r="J379" s="173" t="s">
        <v>1604</v>
      </c>
      <c r="K379" s="173">
        <v>30662</v>
      </c>
      <c r="L379" s="173">
        <v>0</v>
      </c>
      <c r="M379" s="174">
        <v>1</v>
      </c>
      <c r="N379" s="270"/>
      <c r="O379" s="177">
        <f t="shared" si="117"/>
        <v>0</v>
      </c>
      <c r="P379" s="176"/>
      <c r="Q379" s="177">
        <f t="shared" si="134"/>
        <v>0</v>
      </c>
      <c r="R379" s="175">
        <f t="shared" si="135"/>
        <v>0</v>
      </c>
      <c r="S379" s="177">
        <f t="shared" si="136"/>
        <v>0</v>
      </c>
      <c r="T379" s="272"/>
      <c r="U379" s="275">
        <v>1</v>
      </c>
      <c r="V379" s="175">
        <f t="shared" si="137"/>
        <v>0</v>
      </c>
      <c r="W379" s="301"/>
      <c r="X379" s="175">
        <f t="shared" si="122"/>
        <v>0</v>
      </c>
      <c r="Y379" s="175">
        <f t="shared" si="138"/>
        <v>0</v>
      </c>
      <c r="Z379" s="175">
        <f t="shared" si="124"/>
        <v>0</v>
      </c>
      <c r="AA379" s="274"/>
      <c r="AB379" s="271"/>
      <c r="AC379" s="272"/>
    </row>
    <row r="380" spans="1:29">
      <c r="A380" s="172">
        <v>27</v>
      </c>
      <c r="B380" s="172">
        <v>19</v>
      </c>
      <c r="C380" s="172" t="s">
        <v>1766</v>
      </c>
      <c r="D380" s="276" t="s">
        <v>1766</v>
      </c>
      <c r="E380" s="276" t="s">
        <v>1766</v>
      </c>
      <c r="F380" s="276"/>
      <c r="G380" s="173"/>
      <c r="H380" s="173">
        <v>0</v>
      </c>
      <c r="I380" s="173">
        <v>0</v>
      </c>
      <c r="J380" s="173">
        <v>0</v>
      </c>
      <c r="K380" s="173">
        <v>0</v>
      </c>
      <c r="L380" s="173">
        <v>0</v>
      </c>
      <c r="M380" s="174">
        <v>0</v>
      </c>
      <c r="N380" s="270"/>
      <c r="O380" s="177">
        <f t="shared" si="117"/>
        <v>0</v>
      </c>
      <c r="P380" s="176"/>
      <c r="Q380" s="177">
        <f t="shared" si="134"/>
        <v>0</v>
      </c>
      <c r="R380" s="175" t="e">
        <f t="shared" si="135"/>
        <v>#DIV/0!</v>
      </c>
      <c r="S380" s="177">
        <f t="shared" si="136"/>
        <v>0</v>
      </c>
      <c r="T380" s="272"/>
      <c r="U380" s="275">
        <v>1</v>
      </c>
      <c r="V380" s="175">
        <f t="shared" si="137"/>
        <v>0</v>
      </c>
      <c r="W380" s="301"/>
      <c r="X380" s="175">
        <f t="shared" si="122"/>
        <v>0</v>
      </c>
      <c r="Y380" s="175" t="e">
        <f t="shared" si="138"/>
        <v>#DIV/0!</v>
      </c>
      <c r="Z380" s="175">
        <f t="shared" si="124"/>
        <v>0</v>
      </c>
      <c r="AA380" s="274"/>
      <c r="AB380" s="271"/>
      <c r="AC380" s="272"/>
    </row>
    <row r="381" spans="1:29" s="288" customFormat="1">
      <c r="A381" s="277">
        <v>27</v>
      </c>
      <c r="B381" s="277">
        <v>0</v>
      </c>
      <c r="C381" s="277">
        <v>0</v>
      </c>
      <c r="D381" s="278">
        <v>0</v>
      </c>
      <c r="E381" s="278">
        <v>0</v>
      </c>
      <c r="F381" s="278">
        <v>0</v>
      </c>
      <c r="G381" s="279">
        <v>0</v>
      </c>
      <c r="H381" s="279">
        <v>0</v>
      </c>
      <c r="I381" s="279">
        <v>0</v>
      </c>
      <c r="J381" s="279">
        <v>0</v>
      </c>
      <c r="K381" s="279">
        <v>0</v>
      </c>
      <c r="L381" s="279">
        <v>0</v>
      </c>
      <c r="M381" s="280">
        <v>0</v>
      </c>
      <c r="N381" s="281"/>
      <c r="O381" s="282">
        <f>SUM(O362:O380)</f>
        <v>0</v>
      </c>
      <c r="P381" s="302"/>
      <c r="Q381" s="282">
        <f t="shared" ref="Q381:Z381" si="139">SUM(Q362:Q380)</f>
        <v>0</v>
      </c>
      <c r="R381" s="282"/>
      <c r="S381" s="282">
        <f t="shared" si="139"/>
        <v>0</v>
      </c>
      <c r="T381" s="309"/>
      <c r="U381" s="282">
        <f t="shared" si="139"/>
        <v>19</v>
      </c>
      <c r="V381" s="282">
        <f t="shared" si="139"/>
        <v>0</v>
      </c>
      <c r="W381" s="301"/>
      <c r="X381" s="282">
        <f t="shared" si="139"/>
        <v>0</v>
      </c>
      <c r="Y381" s="282"/>
      <c r="Z381" s="282">
        <f t="shared" si="139"/>
        <v>0</v>
      </c>
      <c r="AA381" s="286"/>
      <c r="AB381" s="287"/>
      <c r="AC381" s="284"/>
    </row>
    <row r="382" spans="1:29" s="288" customFormat="1" ht="22.5">
      <c r="A382" s="277">
        <v>28</v>
      </c>
      <c r="B382" s="277">
        <v>0</v>
      </c>
      <c r="C382" s="277" t="s">
        <v>116</v>
      </c>
      <c r="D382" s="278" t="s">
        <v>800</v>
      </c>
      <c r="E382" s="278" t="s">
        <v>801</v>
      </c>
      <c r="F382" s="278" t="s">
        <v>802</v>
      </c>
      <c r="G382" s="279">
        <v>2011</v>
      </c>
      <c r="H382" s="279" t="s">
        <v>1275</v>
      </c>
      <c r="I382" s="279">
        <v>2</v>
      </c>
      <c r="J382" s="279" t="s">
        <v>1606</v>
      </c>
      <c r="K382" s="279">
        <v>0</v>
      </c>
      <c r="L382" s="279" t="s">
        <v>1607</v>
      </c>
      <c r="M382" s="280">
        <v>1</v>
      </c>
      <c r="N382" s="281"/>
      <c r="O382" s="282">
        <f t="shared" si="117"/>
        <v>0</v>
      </c>
      <c r="P382" s="302"/>
      <c r="Q382" s="282">
        <f t="shared" ref="Q382:Q413" si="140">O382*P382</f>
        <v>0</v>
      </c>
      <c r="R382" s="283">
        <f t="shared" ref="R382:R413" si="141">S382/(M382*I382)</f>
        <v>0</v>
      </c>
      <c r="S382" s="282">
        <f t="shared" ref="S382:S413" si="142">O382+Q382</f>
        <v>0</v>
      </c>
      <c r="T382" s="284"/>
      <c r="U382" s="285">
        <v>1</v>
      </c>
      <c r="V382" s="283">
        <f t="shared" ref="V382:V413" si="143">T382*U382*M382</f>
        <v>0</v>
      </c>
      <c r="W382" s="301"/>
      <c r="X382" s="283">
        <f t="shared" si="122"/>
        <v>0</v>
      </c>
      <c r="Y382" s="283">
        <f t="shared" ref="Y382:Y413" si="144">Z382/(M382*U382)</f>
        <v>0</v>
      </c>
      <c r="Z382" s="283">
        <f t="shared" si="124"/>
        <v>0</v>
      </c>
      <c r="AA382" s="286"/>
      <c r="AB382" s="287"/>
      <c r="AC382" s="284"/>
    </row>
    <row r="383" spans="1:29" ht="22.5">
      <c r="A383" s="172">
        <v>29</v>
      </c>
      <c r="B383" s="172">
        <v>1</v>
      </c>
      <c r="C383" s="172" t="s">
        <v>116</v>
      </c>
      <c r="D383" s="276" t="s">
        <v>803</v>
      </c>
      <c r="E383" s="276" t="s">
        <v>804</v>
      </c>
      <c r="F383" s="276">
        <v>101147216</v>
      </c>
      <c r="G383" s="173">
        <v>2010</v>
      </c>
      <c r="H383" s="173" t="s">
        <v>1275</v>
      </c>
      <c r="I383" s="173">
        <v>2</v>
      </c>
      <c r="J383" s="173" t="s">
        <v>1608</v>
      </c>
      <c r="K383" s="173" t="s">
        <v>1609</v>
      </c>
      <c r="L383" s="173" t="s">
        <v>1355</v>
      </c>
      <c r="M383" s="174">
        <v>1</v>
      </c>
      <c r="N383" s="270"/>
      <c r="O383" s="177">
        <f t="shared" si="117"/>
        <v>0</v>
      </c>
      <c r="P383" s="176"/>
      <c r="Q383" s="177">
        <f t="shared" si="140"/>
        <v>0</v>
      </c>
      <c r="R383" s="175">
        <f t="shared" si="141"/>
        <v>0</v>
      </c>
      <c r="S383" s="177">
        <f t="shared" si="142"/>
        <v>0</v>
      </c>
      <c r="T383" s="272"/>
      <c r="U383" s="275">
        <v>1</v>
      </c>
      <c r="V383" s="175">
        <f t="shared" si="143"/>
        <v>0</v>
      </c>
      <c r="W383" s="301"/>
      <c r="X383" s="175">
        <f t="shared" si="122"/>
        <v>0</v>
      </c>
      <c r="Y383" s="175">
        <f t="shared" si="144"/>
        <v>0</v>
      </c>
      <c r="Z383" s="175">
        <f t="shared" si="124"/>
        <v>0</v>
      </c>
      <c r="AA383" s="274"/>
      <c r="AB383" s="271"/>
      <c r="AC383" s="272"/>
    </row>
    <row r="384" spans="1:29" ht="22.5">
      <c r="A384" s="172">
        <v>29</v>
      </c>
      <c r="B384" s="172">
        <v>2</v>
      </c>
      <c r="C384" s="172" t="s">
        <v>116</v>
      </c>
      <c r="D384" s="276" t="s">
        <v>805</v>
      </c>
      <c r="E384" s="276" t="s">
        <v>806</v>
      </c>
      <c r="F384" s="276" t="s">
        <v>807</v>
      </c>
      <c r="G384" s="173">
        <v>1992</v>
      </c>
      <c r="H384" s="173" t="s">
        <v>1275</v>
      </c>
      <c r="I384" s="173">
        <v>2</v>
      </c>
      <c r="J384" s="173" t="s">
        <v>1610</v>
      </c>
      <c r="K384" s="173" t="s">
        <v>1611</v>
      </c>
      <c r="L384" s="173" t="s">
        <v>1355</v>
      </c>
      <c r="M384" s="174">
        <v>2</v>
      </c>
      <c r="N384" s="270"/>
      <c r="O384" s="177">
        <f t="shared" si="117"/>
        <v>0</v>
      </c>
      <c r="P384" s="176"/>
      <c r="Q384" s="177">
        <f t="shared" si="140"/>
        <v>0</v>
      </c>
      <c r="R384" s="175">
        <f t="shared" si="141"/>
        <v>0</v>
      </c>
      <c r="S384" s="177">
        <f t="shared" si="142"/>
        <v>0</v>
      </c>
      <c r="T384" s="272"/>
      <c r="U384" s="275">
        <v>1</v>
      </c>
      <c r="V384" s="175">
        <f t="shared" si="143"/>
        <v>0</v>
      </c>
      <c r="W384" s="301"/>
      <c r="X384" s="175">
        <f t="shared" si="122"/>
        <v>0</v>
      </c>
      <c r="Y384" s="175">
        <f t="shared" si="144"/>
        <v>0</v>
      </c>
      <c r="Z384" s="175">
        <f t="shared" si="124"/>
        <v>0</v>
      </c>
      <c r="AA384" s="274"/>
      <c r="AB384" s="271"/>
      <c r="AC384" s="272"/>
    </row>
    <row r="385" spans="1:29" ht="22.5">
      <c r="A385" s="172">
        <v>29</v>
      </c>
      <c r="B385" s="172">
        <v>3</v>
      </c>
      <c r="C385" s="172" t="s">
        <v>116</v>
      </c>
      <c r="D385" s="276" t="s">
        <v>803</v>
      </c>
      <c r="E385" s="276" t="s">
        <v>808</v>
      </c>
      <c r="F385" s="276" t="s">
        <v>809</v>
      </c>
      <c r="G385" s="173">
        <v>2011</v>
      </c>
      <c r="H385" s="173" t="s">
        <v>1275</v>
      </c>
      <c r="I385" s="173">
        <v>2</v>
      </c>
      <c r="J385" s="173" t="s">
        <v>1449</v>
      </c>
      <c r="K385" s="173" t="s">
        <v>1612</v>
      </c>
      <c r="L385" s="173" t="s">
        <v>1613</v>
      </c>
      <c r="M385" s="174">
        <v>1</v>
      </c>
      <c r="N385" s="270"/>
      <c r="O385" s="177">
        <f t="shared" si="117"/>
        <v>0</v>
      </c>
      <c r="P385" s="176"/>
      <c r="Q385" s="177">
        <f t="shared" si="140"/>
        <v>0</v>
      </c>
      <c r="R385" s="175">
        <f t="shared" si="141"/>
        <v>0</v>
      </c>
      <c r="S385" s="177">
        <f t="shared" si="142"/>
        <v>0</v>
      </c>
      <c r="T385" s="272"/>
      <c r="U385" s="275">
        <v>1</v>
      </c>
      <c r="V385" s="175">
        <f t="shared" si="143"/>
        <v>0</v>
      </c>
      <c r="W385" s="301"/>
      <c r="X385" s="175">
        <f t="shared" si="122"/>
        <v>0</v>
      </c>
      <c r="Y385" s="175">
        <f t="shared" si="144"/>
        <v>0</v>
      </c>
      <c r="Z385" s="175">
        <f t="shared" si="124"/>
        <v>0</v>
      </c>
      <c r="AA385" s="274"/>
      <c r="AB385" s="271"/>
      <c r="AC385" s="272"/>
    </row>
    <row r="386" spans="1:29" ht="56.25">
      <c r="A386" s="172">
        <v>29</v>
      </c>
      <c r="B386" s="172">
        <v>4</v>
      </c>
      <c r="C386" s="172" t="s">
        <v>116</v>
      </c>
      <c r="D386" s="276" t="s">
        <v>810</v>
      </c>
      <c r="E386" s="276" t="s">
        <v>811</v>
      </c>
      <c r="F386" s="276" t="s">
        <v>812</v>
      </c>
      <c r="G386" s="173">
        <v>2011</v>
      </c>
      <c r="H386" s="173" t="s">
        <v>1275</v>
      </c>
      <c r="I386" s="173">
        <v>2</v>
      </c>
      <c r="J386" s="173" t="s">
        <v>1614</v>
      </c>
      <c r="K386" s="173" t="s">
        <v>1615</v>
      </c>
      <c r="L386" s="173" t="s">
        <v>1555</v>
      </c>
      <c r="M386" s="174">
        <v>4</v>
      </c>
      <c r="N386" s="270"/>
      <c r="O386" s="177">
        <f t="shared" si="117"/>
        <v>0</v>
      </c>
      <c r="P386" s="176"/>
      <c r="Q386" s="177">
        <f t="shared" si="140"/>
        <v>0</v>
      </c>
      <c r="R386" s="175">
        <f t="shared" si="141"/>
        <v>0</v>
      </c>
      <c r="S386" s="177">
        <f t="shared" si="142"/>
        <v>0</v>
      </c>
      <c r="T386" s="272"/>
      <c r="U386" s="275">
        <v>1</v>
      </c>
      <c r="V386" s="175">
        <f t="shared" si="143"/>
        <v>0</v>
      </c>
      <c r="W386" s="301"/>
      <c r="X386" s="175">
        <f t="shared" si="122"/>
        <v>0</v>
      </c>
      <c r="Y386" s="175">
        <f t="shared" si="144"/>
        <v>0</v>
      </c>
      <c r="Z386" s="175">
        <f t="shared" si="124"/>
        <v>0</v>
      </c>
      <c r="AA386" s="274"/>
      <c r="AB386" s="271"/>
      <c r="AC386" s="272"/>
    </row>
    <row r="387" spans="1:29" ht="45">
      <c r="A387" s="172">
        <v>29</v>
      </c>
      <c r="B387" s="172">
        <v>5</v>
      </c>
      <c r="C387" s="172" t="s">
        <v>116</v>
      </c>
      <c r="D387" s="276" t="s">
        <v>813</v>
      </c>
      <c r="E387" s="276" t="s">
        <v>814</v>
      </c>
      <c r="F387" s="276">
        <v>13577.13582</v>
      </c>
      <c r="G387" s="173">
        <v>2011</v>
      </c>
      <c r="H387" s="173" t="s">
        <v>1275</v>
      </c>
      <c r="I387" s="173">
        <v>2</v>
      </c>
      <c r="J387" s="173" t="s">
        <v>1616</v>
      </c>
      <c r="K387" s="173" t="s">
        <v>1617</v>
      </c>
      <c r="L387" s="173" t="s">
        <v>1403</v>
      </c>
      <c r="M387" s="174">
        <v>2</v>
      </c>
      <c r="N387" s="270"/>
      <c r="O387" s="177">
        <f t="shared" si="117"/>
        <v>0</v>
      </c>
      <c r="P387" s="176"/>
      <c r="Q387" s="177">
        <f t="shared" si="140"/>
        <v>0</v>
      </c>
      <c r="R387" s="175">
        <f t="shared" si="141"/>
        <v>0</v>
      </c>
      <c r="S387" s="177">
        <f t="shared" si="142"/>
        <v>0</v>
      </c>
      <c r="T387" s="272"/>
      <c r="U387" s="275">
        <v>1</v>
      </c>
      <c r="V387" s="175">
        <f t="shared" si="143"/>
        <v>0</v>
      </c>
      <c r="W387" s="301"/>
      <c r="X387" s="175">
        <f t="shared" si="122"/>
        <v>0</v>
      </c>
      <c r="Y387" s="175">
        <f t="shared" si="144"/>
        <v>0</v>
      </c>
      <c r="Z387" s="175">
        <f t="shared" si="124"/>
        <v>0</v>
      </c>
      <c r="AA387" s="274"/>
      <c r="AB387" s="271"/>
      <c r="AC387" s="272"/>
    </row>
    <row r="388" spans="1:29" ht="45">
      <c r="A388" s="172">
        <v>29</v>
      </c>
      <c r="B388" s="172">
        <v>6</v>
      </c>
      <c r="C388" s="172" t="s">
        <v>116</v>
      </c>
      <c r="D388" s="276" t="s">
        <v>815</v>
      </c>
      <c r="E388" s="276" t="s">
        <v>816</v>
      </c>
      <c r="F388" s="276" t="s">
        <v>817</v>
      </c>
      <c r="G388" s="173">
        <v>2012</v>
      </c>
      <c r="H388" s="173" t="s">
        <v>1275</v>
      </c>
      <c r="I388" s="173">
        <v>2</v>
      </c>
      <c r="J388" s="173" t="s">
        <v>1618</v>
      </c>
      <c r="K388" s="173" t="s">
        <v>1619</v>
      </c>
      <c r="L388" s="173" t="s">
        <v>1454</v>
      </c>
      <c r="M388" s="174">
        <v>2</v>
      </c>
      <c r="N388" s="270"/>
      <c r="O388" s="177">
        <f t="shared" si="117"/>
        <v>0</v>
      </c>
      <c r="P388" s="176"/>
      <c r="Q388" s="177">
        <f t="shared" si="140"/>
        <v>0</v>
      </c>
      <c r="R388" s="175">
        <f t="shared" si="141"/>
        <v>0</v>
      </c>
      <c r="S388" s="177">
        <f t="shared" si="142"/>
        <v>0</v>
      </c>
      <c r="T388" s="272"/>
      <c r="U388" s="275">
        <v>1</v>
      </c>
      <c r="V388" s="175">
        <f t="shared" si="143"/>
        <v>0</v>
      </c>
      <c r="W388" s="301"/>
      <c r="X388" s="175">
        <f t="shared" si="122"/>
        <v>0</v>
      </c>
      <c r="Y388" s="175">
        <f t="shared" si="144"/>
        <v>0</v>
      </c>
      <c r="Z388" s="175">
        <f t="shared" si="124"/>
        <v>0</v>
      </c>
      <c r="AA388" s="274"/>
      <c r="AB388" s="271"/>
      <c r="AC388" s="272"/>
    </row>
    <row r="389" spans="1:29" ht="45">
      <c r="A389" s="172">
        <v>29</v>
      </c>
      <c r="B389" s="172">
        <v>7</v>
      </c>
      <c r="C389" s="172" t="s">
        <v>116</v>
      </c>
      <c r="D389" s="276" t="s">
        <v>818</v>
      </c>
      <c r="E389" s="276" t="s">
        <v>819</v>
      </c>
      <c r="F389" s="276">
        <v>1206021</v>
      </c>
      <c r="G389" s="173">
        <v>2011</v>
      </c>
      <c r="H389" s="173" t="s">
        <v>1275</v>
      </c>
      <c r="I389" s="173">
        <v>2</v>
      </c>
      <c r="J389" s="173" t="s">
        <v>1620</v>
      </c>
      <c r="K389" s="173">
        <v>0</v>
      </c>
      <c r="L389" s="173" t="s">
        <v>1403</v>
      </c>
      <c r="M389" s="174">
        <v>1</v>
      </c>
      <c r="N389" s="270"/>
      <c r="O389" s="177">
        <f t="shared" ref="O389:O452" si="145">M389*N389*I389</f>
        <v>0</v>
      </c>
      <c r="P389" s="176"/>
      <c r="Q389" s="177">
        <f t="shared" si="140"/>
        <v>0</v>
      </c>
      <c r="R389" s="175">
        <f t="shared" si="141"/>
        <v>0</v>
      </c>
      <c r="S389" s="177">
        <f t="shared" si="142"/>
        <v>0</v>
      </c>
      <c r="T389" s="272"/>
      <c r="U389" s="275">
        <v>1</v>
      </c>
      <c r="V389" s="175">
        <f t="shared" si="143"/>
        <v>0</v>
      </c>
      <c r="W389" s="301"/>
      <c r="X389" s="175">
        <f t="shared" ref="X389:X452" si="146">V389*W389</f>
        <v>0</v>
      </c>
      <c r="Y389" s="175">
        <f t="shared" si="144"/>
        <v>0</v>
      </c>
      <c r="Z389" s="175">
        <f t="shared" ref="Z389:Z452" si="147">V389+X389</f>
        <v>0</v>
      </c>
      <c r="AA389" s="274"/>
      <c r="AB389" s="271"/>
      <c r="AC389" s="272"/>
    </row>
    <row r="390" spans="1:29" ht="22.5">
      <c r="A390" s="172">
        <v>29</v>
      </c>
      <c r="B390" s="172">
        <v>8</v>
      </c>
      <c r="C390" s="172" t="s">
        <v>116</v>
      </c>
      <c r="D390" s="276" t="s">
        <v>820</v>
      </c>
      <c r="E390" s="276" t="s">
        <v>821</v>
      </c>
      <c r="F390" s="276" t="s">
        <v>294</v>
      </c>
      <c r="G390" s="173">
        <v>2011</v>
      </c>
      <c r="H390" s="173" t="s">
        <v>1275</v>
      </c>
      <c r="I390" s="173">
        <v>2</v>
      </c>
      <c r="J390" s="173">
        <v>0</v>
      </c>
      <c r="K390" s="173">
        <v>0</v>
      </c>
      <c r="L390" s="173">
        <v>0</v>
      </c>
      <c r="M390" s="174">
        <v>1</v>
      </c>
      <c r="N390" s="270"/>
      <c r="O390" s="177">
        <f t="shared" si="145"/>
        <v>0</v>
      </c>
      <c r="P390" s="176"/>
      <c r="Q390" s="177">
        <f t="shared" si="140"/>
        <v>0</v>
      </c>
      <c r="R390" s="175">
        <f t="shared" si="141"/>
        <v>0</v>
      </c>
      <c r="S390" s="177">
        <f t="shared" si="142"/>
        <v>0</v>
      </c>
      <c r="T390" s="272"/>
      <c r="U390" s="275">
        <v>1</v>
      </c>
      <c r="V390" s="175">
        <f t="shared" si="143"/>
        <v>0</v>
      </c>
      <c r="W390" s="301"/>
      <c r="X390" s="175">
        <f t="shared" si="146"/>
        <v>0</v>
      </c>
      <c r="Y390" s="175">
        <f t="shared" si="144"/>
        <v>0</v>
      </c>
      <c r="Z390" s="175">
        <f t="shared" si="147"/>
        <v>0</v>
      </c>
      <c r="AA390" s="274"/>
      <c r="AB390" s="271"/>
      <c r="AC390" s="272"/>
    </row>
    <row r="391" spans="1:29" ht="22.5">
      <c r="A391" s="172">
        <v>29</v>
      </c>
      <c r="B391" s="172">
        <v>9</v>
      </c>
      <c r="C391" s="172" t="s">
        <v>116</v>
      </c>
      <c r="D391" s="276" t="s">
        <v>822</v>
      </c>
      <c r="E391" s="276"/>
      <c r="F391" s="276" t="s">
        <v>294</v>
      </c>
      <c r="G391" s="173">
        <v>1992</v>
      </c>
      <c r="H391" s="173" t="s">
        <v>1275</v>
      </c>
      <c r="I391" s="173">
        <v>2</v>
      </c>
      <c r="J391" s="173">
        <v>0</v>
      </c>
      <c r="K391" s="173">
        <v>0</v>
      </c>
      <c r="L391" s="173" t="s">
        <v>1433</v>
      </c>
      <c r="M391" s="174">
        <v>4</v>
      </c>
      <c r="N391" s="270"/>
      <c r="O391" s="177">
        <f t="shared" si="145"/>
        <v>0</v>
      </c>
      <c r="P391" s="176"/>
      <c r="Q391" s="177">
        <f t="shared" si="140"/>
        <v>0</v>
      </c>
      <c r="R391" s="175">
        <f t="shared" si="141"/>
        <v>0</v>
      </c>
      <c r="S391" s="177">
        <f t="shared" si="142"/>
        <v>0</v>
      </c>
      <c r="T391" s="272"/>
      <c r="U391" s="275">
        <v>1</v>
      </c>
      <c r="V391" s="175">
        <f t="shared" si="143"/>
        <v>0</v>
      </c>
      <c r="W391" s="301"/>
      <c r="X391" s="175">
        <f t="shared" si="146"/>
        <v>0</v>
      </c>
      <c r="Y391" s="175">
        <f t="shared" si="144"/>
        <v>0</v>
      </c>
      <c r="Z391" s="175">
        <f t="shared" si="147"/>
        <v>0</v>
      </c>
      <c r="AA391" s="274"/>
      <c r="AB391" s="271"/>
      <c r="AC391" s="272"/>
    </row>
    <row r="392" spans="1:29" ht="22.5">
      <c r="A392" s="172">
        <v>29</v>
      </c>
      <c r="B392" s="172">
        <v>10</v>
      </c>
      <c r="C392" s="172" t="s">
        <v>155</v>
      </c>
      <c r="D392" s="276" t="s">
        <v>823</v>
      </c>
      <c r="E392" s="276" t="s">
        <v>824</v>
      </c>
      <c r="F392" s="276" t="s">
        <v>825</v>
      </c>
      <c r="G392" s="173">
        <v>2011</v>
      </c>
      <c r="H392" s="173" t="s">
        <v>1275</v>
      </c>
      <c r="I392" s="173">
        <v>2</v>
      </c>
      <c r="J392" s="173" t="s">
        <v>1621</v>
      </c>
      <c r="K392" s="173" t="s">
        <v>825</v>
      </c>
      <c r="L392" s="173">
        <v>0</v>
      </c>
      <c r="M392" s="174">
        <v>1</v>
      </c>
      <c r="N392" s="270"/>
      <c r="O392" s="177">
        <f t="shared" si="145"/>
        <v>0</v>
      </c>
      <c r="P392" s="176"/>
      <c r="Q392" s="177">
        <f t="shared" si="140"/>
        <v>0</v>
      </c>
      <c r="R392" s="175">
        <f t="shared" si="141"/>
        <v>0</v>
      </c>
      <c r="S392" s="177">
        <f t="shared" si="142"/>
        <v>0</v>
      </c>
      <c r="T392" s="272"/>
      <c r="U392" s="275">
        <v>1</v>
      </c>
      <c r="V392" s="175">
        <f t="shared" si="143"/>
        <v>0</v>
      </c>
      <c r="W392" s="301"/>
      <c r="X392" s="175">
        <f t="shared" si="146"/>
        <v>0</v>
      </c>
      <c r="Y392" s="175">
        <f t="shared" si="144"/>
        <v>0</v>
      </c>
      <c r="Z392" s="175">
        <f t="shared" si="147"/>
        <v>0</v>
      </c>
      <c r="AA392" s="274"/>
      <c r="AB392" s="271"/>
      <c r="AC392" s="272"/>
    </row>
    <row r="393" spans="1:29">
      <c r="A393" s="172">
        <v>29</v>
      </c>
      <c r="B393" s="172">
        <v>11</v>
      </c>
      <c r="C393" s="172" t="s">
        <v>155</v>
      </c>
      <c r="D393" s="276" t="s">
        <v>826</v>
      </c>
      <c r="E393" s="276" t="s">
        <v>827</v>
      </c>
      <c r="F393" s="276">
        <v>2467</v>
      </c>
      <c r="G393" s="173">
        <v>1989</v>
      </c>
      <c r="H393" s="173" t="s">
        <v>1275</v>
      </c>
      <c r="I393" s="173">
        <v>2</v>
      </c>
      <c r="J393" s="173" t="s">
        <v>1622</v>
      </c>
      <c r="K393" s="173">
        <v>2467</v>
      </c>
      <c r="L393" s="173">
        <v>0</v>
      </c>
      <c r="M393" s="174">
        <v>1</v>
      </c>
      <c r="N393" s="270"/>
      <c r="O393" s="177">
        <f t="shared" si="145"/>
        <v>0</v>
      </c>
      <c r="P393" s="176"/>
      <c r="Q393" s="177">
        <f t="shared" si="140"/>
        <v>0</v>
      </c>
      <c r="R393" s="175">
        <f t="shared" si="141"/>
        <v>0</v>
      </c>
      <c r="S393" s="177">
        <f t="shared" si="142"/>
        <v>0</v>
      </c>
      <c r="T393" s="272"/>
      <c r="U393" s="275">
        <v>1</v>
      </c>
      <c r="V393" s="175">
        <f t="shared" si="143"/>
        <v>0</v>
      </c>
      <c r="W393" s="301"/>
      <c r="X393" s="175">
        <f t="shared" si="146"/>
        <v>0</v>
      </c>
      <c r="Y393" s="175">
        <f t="shared" si="144"/>
        <v>0</v>
      </c>
      <c r="Z393" s="175">
        <f t="shared" si="147"/>
        <v>0</v>
      </c>
      <c r="AA393" s="274"/>
      <c r="AB393" s="271"/>
      <c r="AC393" s="272"/>
    </row>
    <row r="394" spans="1:29">
      <c r="A394" s="172">
        <v>29</v>
      </c>
      <c r="B394" s="172">
        <v>12</v>
      </c>
      <c r="C394" s="172" t="s">
        <v>155</v>
      </c>
      <c r="D394" s="276" t="s">
        <v>826</v>
      </c>
      <c r="E394" s="276" t="s">
        <v>828</v>
      </c>
      <c r="F394" s="276" t="s">
        <v>99</v>
      </c>
      <c r="G394" s="173">
        <v>2011</v>
      </c>
      <c r="H394" s="173" t="s">
        <v>1275</v>
      </c>
      <c r="I394" s="173">
        <v>2</v>
      </c>
      <c r="J394" s="173" t="s">
        <v>1509</v>
      </c>
      <c r="K394" s="173" t="s">
        <v>99</v>
      </c>
      <c r="L394" s="173">
        <v>0</v>
      </c>
      <c r="M394" s="174">
        <v>1</v>
      </c>
      <c r="N394" s="270"/>
      <c r="O394" s="177">
        <f t="shared" si="145"/>
        <v>0</v>
      </c>
      <c r="P394" s="176"/>
      <c r="Q394" s="177">
        <f t="shared" si="140"/>
        <v>0</v>
      </c>
      <c r="R394" s="175">
        <f t="shared" si="141"/>
        <v>0</v>
      </c>
      <c r="S394" s="177">
        <f t="shared" si="142"/>
        <v>0</v>
      </c>
      <c r="T394" s="272"/>
      <c r="U394" s="275">
        <v>1</v>
      </c>
      <c r="V394" s="175">
        <f t="shared" si="143"/>
        <v>0</v>
      </c>
      <c r="W394" s="301"/>
      <c r="X394" s="175">
        <f t="shared" si="146"/>
        <v>0</v>
      </c>
      <c r="Y394" s="175">
        <f t="shared" si="144"/>
        <v>0</v>
      </c>
      <c r="Z394" s="175">
        <f t="shared" si="147"/>
        <v>0</v>
      </c>
      <c r="AA394" s="274"/>
      <c r="AB394" s="271"/>
      <c r="AC394" s="272"/>
    </row>
    <row r="395" spans="1:29">
      <c r="A395" s="172">
        <v>29</v>
      </c>
      <c r="B395" s="172">
        <v>13</v>
      </c>
      <c r="C395" s="172" t="s">
        <v>155</v>
      </c>
      <c r="D395" s="276" t="s">
        <v>829</v>
      </c>
      <c r="E395" s="276" t="s">
        <v>830</v>
      </c>
      <c r="F395" s="276">
        <v>195</v>
      </c>
      <c r="G395" s="173">
        <v>1995</v>
      </c>
      <c r="H395" s="173" t="s">
        <v>1275</v>
      </c>
      <c r="I395" s="173">
        <v>2</v>
      </c>
      <c r="J395" s="173" t="s">
        <v>1622</v>
      </c>
      <c r="K395" s="173">
        <v>195</v>
      </c>
      <c r="L395" s="173">
        <v>0</v>
      </c>
      <c r="M395" s="174">
        <v>1</v>
      </c>
      <c r="N395" s="270"/>
      <c r="O395" s="177">
        <f t="shared" si="145"/>
        <v>0</v>
      </c>
      <c r="P395" s="176"/>
      <c r="Q395" s="177">
        <f t="shared" si="140"/>
        <v>0</v>
      </c>
      <c r="R395" s="175">
        <f t="shared" si="141"/>
        <v>0</v>
      </c>
      <c r="S395" s="177">
        <f t="shared" si="142"/>
        <v>0</v>
      </c>
      <c r="T395" s="272"/>
      <c r="U395" s="275">
        <v>1</v>
      </c>
      <c r="V395" s="175">
        <f t="shared" si="143"/>
        <v>0</v>
      </c>
      <c r="W395" s="301"/>
      <c r="X395" s="175">
        <f t="shared" si="146"/>
        <v>0</v>
      </c>
      <c r="Y395" s="175">
        <f t="shared" si="144"/>
        <v>0</v>
      </c>
      <c r="Z395" s="175">
        <f t="shared" si="147"/>
        <v>0</v>
      </c>
      <c r="AA395" s="274"/>
      <c r="AB395" s="271"/>
      <c r="AC395" s="272"/>
    </row>
    <row r="396" spans="1:29">
      <c r="A396" s="172">
        <v>29</v>
      </c>
      <c r="B396" s="172">
        <v>14</v>
      </c>
      <c r="C396" s="172" t="s">
        <v>155</v>
      </c>
      <c r="D396" s="276" t="s">
        <v>831</v>
      </c>
      <c r="E396" s="276" t="s">
        <v>832</v>
      </c>
      <c r="F396" s="276">
        <v>110101777</v>
      </c>
      <c r="G396" s="173">
        <v>2011</v>
      </c>
      <c r="H396" s="173" t="s">
        <v>1275</v>
      </c>
      <c r="I396" s="173">
        <v>2</v>
      </c>
      <c r="J396" s="173" t="s">
        <v>1623</v>
      </c>
      <c r="K396" s="173">
        <v>110101777</v>
      </c>
      <c r="L396" s="173">
        <v>0</v>
      </c>
      <c r="M396" s="174">
        <v>1</v>
      </c>
      <c r="N396" s="270"/>
      <c r="O396" s="177">
        <f t="shared" si="145"/>
        <v>0</v>
      </c>
      <c r="P396" s="176"/>
      <c r="Q396" s="177">
        <f t="shared" si="140"/>
        <v>0</v>
      </c>
      <c r="R396" s="175">
        <f t="shared" si="141"/>
        <v>0</v>
      </c>
      <c r="S396" s="177">
        <f t="shared" si="142"/>
        <v>0</v>
      </c>
      <c r="T396" s="272"/>
      <c r="U396" s="275">
        <v>1</v>
      </c>
      <c r="V396" s="175">
        <f t="shared" si="143"/>
        <v>0</v>
      </c>
      <c r="W396" s="301"/>
      <c r="X396" s="175">
        <f t="shared" si="146"/>
        <v>0</v>
      </c>
      <c r="Y396" s="175">
        <f t="shared" si="144"/>
        <v>0</v>
      </c>
      <c r="Z396" s="175">
        <f t="shared" si="147"/>
        <v>0</v>
      </c>
      <c r="AA396" s="274"/>
      <c r="AB396" s="271"/>
      <c r="AC396" s="272"/>
    </row>
    <row r="397" spans="1:29" ht="22.5">
      <c r="A397" s="172">
        <v>29</v>
      </c>
      <c r="B397" s="172">
        <v>15</v>
      </c>
      <c r="C397" s="172" t="s">
        <v>155</v>
      </c>
      <c r="D397" s="276" t="s">
        <v>833</v>
      </c>
      <c r="E397" s="276" t="s">
        <v>834</v>
      </c>
      <c r="F397" s="276" t="s">
        <v>835</v>
      </c>
      <c r="G397" s="173"/>
      <c r="H397" s="173" t="s">
        <v>1275</v>
      </c>
      <c r="I397" s="173">
        <v>2</v>
      </c>
      <c r="J397" s="173">
        <v>0</v>
      </c>
      <c r="K397" s="173" t="s">
        <v>835</v>
      </c>
      <c r="L397" s="173">
        <v>0</v>
      </c>
      <c r="M397" s="174">
        <v>1</v>
      </c>
      <c r="N397" s="270"/>
      <c r="O397" s="177">
        <f t="shared" si="145"/>
        <v>0</v>
      </c>
      <c r="P397" s="176"/>
      <c r="Q397" s="177">
        <f t="shared" si="140"/>
        <v>0</v>
      </c>
      <c r="R397" s="175">
        <f t="shared" si="141"/>
        <v>0</v>
      </c>
      <c r="S397" s="177">
        <f t="shared" si="142"/>
        <v>0</v>
      </c>
      <c r="T397" s="272"/>
      <c r="U397" s="275">
        <v>1</v>
      </c>
      <c r="V397" s="175">
        <f t="shared" si="143"/>
        <v>0</v>
      </c>
      <c r="W397" s="301"/>
      <c r="X397" s="175">
        <f t="shared" si="146"/>
        <v>0</v>
      </c>
      <c r="Y397" s="175">
        <f t="shared" si="144"/>
        <v>0</v>
      </c>
      <c r="Z397" s="175">
        <f t="shared" si="147"/>
        <v>0</v>
      </c>
      <c r="AA397" s="274"/>
      <c r="AB397" s="271"/>
      <c r="AC397" s="272"/>
    </row>
    <row r="398" spans="1:29" ht="33.75">
      <c r="A398" s="172">
        <v>29</v>
      </c>
      <c r="B398" s="172">
        <v>16</v>
      </c>
      <c r="C398" s="172" t="s">
        <v>155</v>
      </c>
      <c r="D398" s="276" t="s">
        <v>836</v>
      </c>
      <c r="E398" s="276" t="s">
        <v>837</v>
      </c>
      <c r="F398" s="276" t="s">
        <v>838</v>
      </c>
      <c r="G398" s="173">
        <v>2000</v>
      </c>
      <c r="H398" s="173" t="s">
        <v>1275</v>
      </c>
      <c r="I398" s="173">
        <v>2</v>
      </c>
      <c r="J398" s="173">
        <v>0</v>
      </c>
      <c r="K398" s="173" t="s">
        <v>838</v>
      </c>
      <c r="L398" s="173">
        <v>0</v>
      </c>
      <c r="M398" s="174">
        <v>1</v>
      </c>
      <c r="N398" s="270"/>
      <c r="O398" s="177">
        <f t="shared" si="145"/>
        <v>0</v>
      </c>
      <c r="P398" s="176"/>
      <c r="Q398" s="177">
        <f t="shared" si="140"/>
        <v>0</v>
      </c>
      <c r="R398" s="175">
        <f t="shared" si="141"/>
        <v>0</v>
      </c>
      <c r="S398" s="177">
        <f t="shared" si="142"/>
        <v>0</v>
      </c>
      <c r="T398" s="272"/>
      <c r="U398" s="275">
        <v>1</v>
      </c>
      <c r="V398" s="175">
        <f t="shared" si="143"/>
        <v>0</v>
      </c>
      <c r="W398" s="301"/>
      <c r="X398" s="175">
        <f t="shared" si="146"/>
        <v>0</v>
      </c>
      <c r="Y398" s="175">
        <f t="shared" si="144"/>
        <v>0</v>
      </c>
      <c r="Z398" s="175">
        <f t="shared" si="147"/>
        <v>0</v>
      </c>
      <c r="AA398" s="274"/>
      <c r="AB398" s="271"/>
      <c r="AC398" s="272"/>
    </row>
    <row r="399" spans="1:29">
      <c r="A399" s="172">
        <v>29</v>
      </c>
      <c r="B399" s="172">
        <v>17</v>
      </c>
      <c r="C399" s="172" t="s">
        <v>155</v>
      </c>
      <c r="D399" s="276" t="s">
        <v>831</v>
      </c>
      <c r="E399" s="276"/>
      <c r="F399" s="276" t="s">
        <v>839</v>
      </c>
      <c r="G399" s="173"/>
      <c r="H399" s="173" t="s">
        <v>1275</v>
      </c>
      <c r="I399" s="173">
        <v>2</v>
      </c>
      <c r="J399" s="173">
        <v>0</v>
      </c>
      <c r="K399" s="173" t="s">
        <v>839</v>
      </c>
      <c r="L399" s="173">
        <v>0</v>
      </c>
      <c r="M399" s="174">
        <v>1</v>
      </c>
      <c r="N399" s="270"/>
      <c r="O399" s="177">
        <f t="shared" si="145"/>
        <v>0</v>
      </c>
      <c r="P399" s="176"/>
      <c r="Q399" s="177">
        <f t="shared" si="140"/>
        <v>0</v>
      </c>
      <c r="R399" s="175">
        <f t="shared" si="141"/>
        <v>0</v>
      </c>
      <c r="S399" s="177">
        <f t="shared" si="142"/>
        <v>0</v>
      </c>
      <c r="T399" s="272"/>
      <c r="U399" s="275">
        <v>1</v>
      </c>
      <c r="V399" s="175">
        <f t="shared" si="143"/>
        <v>0</v>
      </c>
      <c r="W399" s="301"/>
      <c r="X399" s="175">
        <f t="shared" si="146"/>
        <v>0</v>
      </c>
      <c r="Y399" s="175">
        <f t="shared" si="144"/>
        <v>0</v>
      </c>
      <c r="Z399" s="175">
        <f t="shared" si="147"/>
        <v>0</v>
      </c>
      <c r="AA399" s="274"/>
      <c r="AB399" s="271"/>
      <c r="AC399" s="272"/>
    </row>
    <row r="400" spans="1:29">
      <c r="A400" s="172">
        <v>29</v>
      </c>
      <c r="B400" s="172">
        <v>18</v>
      </c>
      <c r="C400" s="172" t="s">
        <v>155</v>
      </c>
      <c r="D400" s="276" t="s">
        <v>803</v>
      </c>
      <c r="E400" s="276" t="s">
        <v>840</v>
      </c>
      <c r="F400" s="276"/>
      <c r="G400" s="173"/>
      <c r="H400" s="173" t="s">
        <v>1275</v>
      </c>
      <c r="I400" s="173">
        <v>2</v>
      </c>
      <c r="J400" s="173" t="s">
        <v>1624</v>
      </c>
      <c r="K400" s="173">
        <v>0</v>
      </c>
      <c r="L400" s="173">
        <v>0</v>
      </c>
      <c r="M400" s="174">
        <v>1</v>
      </c>
      <c r="N400" s="270"/>
      <c r="O400" s="177">
        <f t="shared" si="145"/>
        <v>0</v>
      </c>
      <c r="P400" s="176"/>
      <c r="Q400" s="177">
        <f t="shared" si="140"/>
        <v>0</v>
      </c>
      <c r="R400" s="175">
        <f t="shared" si="141"/>
        <v>0</v>
      </c>
      <c r="S400" s="177">
        <f t="shared" si="142"/>
        <v>0</v>
      </c>
      <c r="T400" s="272"/>
      <c r="U400" s="275">
        <v>1</v>
      </c>
      <c r="V400" s="175">
        <f t="shared" si="143"/>
        <v>0</v>
      </c>
      <c r="W400" s="301"/>
      <c r="X400" s="175">
        <f t="shared" si="146"/>
        <v>0</v>
      </c>
      <c r="Y400" s="175">
        <f t="shared" si="144"/>
        <v>0</v>
      </c>
      <c r="Z400" s="175">
        <f t="shared" si="147"/>
        <v>0</v>
      </c>
      <c r="AA400" s="274"/>
      <c r="AB400" s="271"/>
      <c r="AC400" s="272"/>
    </row>
    <row r="401" spans="1:29">
      <c r="A401" s="172">
        <v>29</v>
      </c>
      <c r="B401" s="172">
        <v>19</v>
      </c>
      <c r="C401" s="172" t="s">
        <v>155</v>
      </c>
      <c r="D401" s="276" t="s">
        <v>841</v>
      </c>
      <c r="E401" s="276" t="s">
        <v>842</v>
      </c>
      <c r="F401" s="276">
        <v>269</v>
      </c>
      <c r="G401" s="173">
        <v>1985</v>
      </c>
      <c r="H401" s="173" t="s">
        <v>1275</v>
      </c>
      <c r="I401" s="173">
        <v>2</v>
      </c>
      <c r="J401" s="173">
        <v>0</v>
      </c>
      <c r="K401" s="173">
        <v>269</v>
      </c>
      <c r="L401" s="173">
        <v>0</v>
      </c>
      <c r="M401" s="174">
        <v>1</v>
      </c>
      <c r="N401" s="270"/>
      <c r="O401" s="177">
        <f t="shared" si="145"/>
        <v>0</v>
      </c>
      <c r="P401" s="176"/>
      <c r="Q401" s="177">
        <f t="shared" si="140"/>
        <v>0</v>
      </c>
      <c r="R401" s="175">
        <f t="shared" si="141"/>
        <v>0</v>
      </c>
      <c r="S401" s="177">
        <f t="shared" si="142"/>
        <v>0</v>
      </c>
      <c r="T401" s="272"/>
      <c r="U401" s="275">
        <v>1</v>
      </c>
      <c r="V401" s="175">
        <f t="shared" si="143"/>
        <v>0</v>
      </c>
      <c r="W401" s="301"/>
      <c r="X401" s="175">
        <f t="shared" si="146"/>
        <v>0</v>
      </c>
      <c r="Y401" s="175">
        <f t="shared" si="144"/>
        <v>0</v>
      </c>
      <c r="Z401" s="175">
        <f t="shared" si="147"/>
        <v>0</v>
      </c>
      <c r="AA401" s="274"/>
      <c r="AB401" s="271"/>
      <c r="AC401" s="272"/>
    </row>
    <row r="402" spans="1:29" ht="22.5">
      <c r="A402" s="172">
        <v>29</v>
      </c>
      <c r="B402" s="172">
        <v>20</v>
      </c>
      <c r="C402" s="172" t="s">
        <v>155</v>
      </c>
      <c r="D402" s="276" t="s">
        <v>843</v>
      </c>
      <c r="E402" s="276" t="s">
        <v>844</v>
      </c>
      <c r="F402" s="276" t="s">
        <v>845</v>
      </c>
      <c r="G402" s="173"/>
      <c r="H402" s="173" t="s">
        <v>1275</v>
      </c>
      <c r="I402" s="173">
        <v>2</v>
      </c>
      <c r="J402" s="173">
        <v>0</v>
      </c>
      <c r="K402" s="173" t="s">
        <v>845</v>
      </c>
      <c r="L402" s="173">
        <v>0</v>
      </c>
      <c r="M402" s="174">
        <v>1</v>
      </c>
      <c r="N402" s="270"/>
      <c r="O402" s="177">
        <f t="shared" si="145"/>
        <v>0</v>
      </c>
      <c r="P402" s="176"/>
      <c r="Q402" s="177">
        <f t="shared" si="140"/>
        <v>0</v>
      </c>
      <c r="R402" s="175">
        <f t="shared" si="141"/>
        <v>0</v>
      </c>
      <c r="S402" s="177">
        <f t="shared" si="142"/>
        <v>0</v>
      </c>
      <c r="T402" s="272"/>
      <c r="U402" s="275">
        <v>1</v>
      </c>
      <c r="V402" s="175">
        <f t="shared" si="143"/>
        <v>0</v>
      </c>
      <c r="W402" s="301"/>
      <c r="X402" s="175">
        <f t="shared" si="146"/>
        <v>0</v>
      </c>
      <c r="Y402" s="175">
        <f t="shared" si="144"/>
        <v>0</v>
      </c>
      <c r="Z402" s="175">
        <f t="shared" si="147"/>
        <v>0</v>
      </c>
      <c r="AA402" s="274"/>
      <c r="AB402" s="271"/>
      <c r="AC402" s="272"/>
    </row>
    <row r="403" spans="1:29">
      <c r="A403" s="172">
        <v>29</v>
      </c>
      <c r="B403" s="172">
        <v>21</v>
      </c>
      <c r="C403" s="172" t="s">
        <v>155</v>
      </c>
      <c r="D403" s="276" t="s">
        <v>846</v>
      </c>
      <c r="E403" s="276"/>
      <c r="F403" s="276" t="s">
        <v>847</v>
      </c>
      <c r="G403" s="173"/>
      <c r="H403" s="173" t="s">
        <v>1275</v>
      </c>
      <c r="I403" s="173">
        <v>2</v>
      </c>
      <c r="J403" s="173">
        <v>0</v>
      </c>
      <c r="K403" s="173" t="s">
        <v>847</v>
      </c>
      <c r="L403" s="173">
        <v>0</v>
      </c>
      <c r="M403" s="174">
        <v>1</v>
      </c>
      <c r="N403" s="270"/>
      <c r="O403" s="177">
        <f t="shared" si="145"/>
        <v>0</v>
      </c>
      <c r="P403" s="176"/>
      <c r="Q403" s="177">
        <f t="shared" si="140"/>
        <v>0</v>
      </c>
      <c r="R403" s="175">
        <f t="shared" si="141"/>
        <v>0</v>
      </c>
      <c r="S403" s="177">
        <f t="shared" si="142"/>
        <v>0</v>
      </c>
      <c r="T403" s="272"/>
      <c r="U403" s="275">
        <v>1</v>
      </c>
      <c r="V403" s="175">
        <f t="shared" si="143"/>
        <v>0</v>
      </c>
      <c r="W403" s="301"/>
      <c r="X403" s="175">
        <f t="shared" si="146"/>
        <v>0</v>
      </c>
      <c r="Y403" s="175">
        <f t="shared" si="144"/>
        <v>0</v>
      </c>
      <c r="Z403" s="175">
        <f t="shared" si="147"/>
        <v>0</v>
      </c>
      <c r="AA403" s="274"/>
      <c r="AB403" s="271"/>
      <c r="AC403" s="272"/>
    </row>
    <row r="404" spans="1:29" ht="22.5">
      <c r="A404" s="172">
        <v>29</v>
      </c>
      <c r="B404" s="172">
        <v>22</v>
      </c>
      <c r="C404" s="172" t="s">
        <v>155</v>
      </c>
      <c r="D404" s="276" t="s">
        <v>848</v>
      </c>
      <c r="E404" s="276" t="s">
        <v>849</v>
      </c>
      <c r="F404" s="276" t="s">
        <v>850</v>
      </c>
      <c r="G404" s="173"/>
      <c r="H404" s="173" t="s">
        <v>1275</v>
      </c>
      <c r="I404" s="173">
        <v>2</v>
      </c>
      <c r="J404" s="173">
        <v>0</v>
      </c>
      <c r="K404" s="173" t="s">
        <v>850</v>
      </c>
      <c r="L404" s="173">
        <v>0</v>
      </c>
      <c r="M404" s="174">
        <v>1</v>
      </c>
      <c r="N404" s="270"/>
      <c r="O404" s="177">
        <f t="shared" si="145"/>
        <v>0</v>
      </c>
      <c r="P404" s="176"/>
      <c r="Q404" s="177">
        <f t="shared" si="140"/>
        <v>0</v>
      </c>
      <c r="R404" s="175">
        <f t="shared" si="141"/>
        <v>0</v>
      </c>
      <c r="S404" s="177">
        <f t="shared" si="142"/>
        <v>0</v>
      </c>
      <c r="T404" s="272"/>
      <c r="U404" s="275">
        <v>1</v>
      </c>
      <c r="V404" s="175">
        <f t="shared" si="143"/>
        <v>0</v>
      </c>
      <c r="W404" s="301"/>
      <c r="X404" s="175">
        <f t="shared" si="146"/>
        <v>0</v>
      </c>
      <c r="Y404" s="175">
        <f t="shared" si="144"/>
        <v>0</v>
      </c>
      <c r="Z404" s="175">
        <f t="shared" si="147"/>
        <v>0</v>
      </c>
      <c r="AA404" s="274"/>
      <c r="AB404" s="271"/>
      <c r="AC404" s="272"/>
    </row>
    <row r="405" spans="1:29" ht="22.5">
      <c r="A405" s="172">
        <v>29</v>
      </c>
      <c r="B405" s="172">
        <v>23</v>
      </c>
      <c r="C405" s="172" t="s">
        <v>155</v>
      </c>
      <c r="D405" s="276" t="s">
        <v>851</v>
      </c>
      <c r="E405" s="276"/>
      <c r="F405" s="276" t="s">
        <v>852</v>
      </c>
      <c r="G405" s="173">
        <v>2014</v>
      </c>
      <c r="H405" s="173" t="s">
        <v>1275</v>
      </c>
      <c r="I405" s="173">
        <v>2</v>
      </c>
      <c r="J405" s="173">
        <v>0</v>
      </c>
      <c r="K405" s="173" t="s">
        <v>852</v>
      </c>
      <c r="L405" s="173">
        <v>0</v>
      </c>
      <c r="M405" s="174">
        <v>1</v>
      </c>
      <c r="N405" s="270"/>
      <c r="O405" s="177">
        <f t="shared" si="145"/>
        <v>0</v>
      </c>
      <c r="P405" s="176"/>
      <c r="Q405" s="177">
        <f t="shared" si="140"/>
        <v>0</v>
      </c>
      <c r="R405" s="175">
        <f t="shared" si="141"/>
        <v>0</v>
      </c>
      <c r="S405" s="177">
        <f t="shared" si="142"/>
        <v>0</v>
      </c>
      <c r="T405" s="272"/>
      <c r="U405" s="275">
        <v>1</v>
      </c>
      <c r="V405" s="175">
        <f t="shared" si="143"/>
        <v>0</v>
      </c>
      <c r="W405" s="301"/>
      <c r="X405" s="175">
        <f t="shared" si="146"/>
        <v>0</v>
      </c>
      <c r="Y405" s="175">
        <f t="shared" si="144"/>
        <v>0</v>
      </c>
      <c r="Z405" s="175">
        <f t="shared" si="147"/>
        <v>0</v>
      </c>
      <c r="AA405" s="274"/>
      <c r="AB405" s="271"/>
      <c r="AC405" s="272"/>
    </row>
    <row r="406" spans="1:29" ht="22.5">
      <c r="A406" s="172">
        <v>29</v>
      </c>
      <c r="B406" s="172">
        <v>24</v>
      </c>
      <c r="C406" s="172" t="s">
        <v>155</v>
      </c>
      <c r="D406" s="276" t="s">
        <v>851</v>
      </c>
      <c r="E406" s="276"/>
      <c r="F406" s="276" t="s">
        <v>853</v>
      </c>
      <c r="G406" s="173">
        <v>2014</v>
      </c>
      <c r="H406" s="173" t="s">
        <v>1275</v>
      </c>
      <c r="I406" s="173">
        <v>2</v>
      </c>
      <c r="J406" s="173">
        <v>0</v>
      </c>
      <c r="K406" s="173" t="s">
        <v>853</v>
      </c>
      <c r="L406" s="173">
        <v>0</v>
      </c>
      <c r="M406" s="174">
        <v>1</v>
      </c>
      <c r="N406" s="270"/>
      <c r="O406" s="177">
        <f t="shared" si="145"/>
        <v>0</v>
      </c>
      <c r="P406" s="176"/>
      <c r="Q406" s="177">
        <f t="shared" si="140"/>
        <v>0</v>
      </c>
      <c r="R406" s="175">
        <f t="shared" si="141"/>
        <v>0</v>
      </c>
      <c r="S406" s="177">
        <f t="shared" si="142"/>
        <v>0</v>
      </c>
      <c r="T406" s="272"/>
      <c r="U406" s="275">
        <v>1</v>
      </c>
      <c r="V406" s="175">
        <f t="shared" si="143"/>
        <v>0</v>
      </c>
      <c r="W406" s="301"/>
      <c r="X406" s="175">
        <f t="shared" si="146"/>
        <v>0</v>
      </c>
      <c r="Y406" s="175">
        <f t="shared" si="144"/>
        <v>0</v>
      </c>
      <c r="Z406" s="175">
        <f t="shared" si="147"/>
        <v>0</v>
      </c>
      <c r="AA406" s="274"/>
      <c r="AB406" s="271"/>
      <c r="AC406" s="272"/>
    </row>
    <row r="407" spans="1:29" ht="45">
      <c r="A407" s="172">
        <v>29</v>
      </c>
      <c r="B407" s="172">
        <v>25</v>
      </c>
      <c r="C407" s="172" t="s">
        <v>155</v>
      </c>
      <c r="D407" s="276" t="s">
        <v>854</v>
      </c>
      <c r="E407" s="276" t="s">
        <v>855</v>
      </c>
      <c r="F407" s="276" t="s">
        <v>856</v>
      </c>
      <c r="G407" s="173">
        <v>2010</v>
      </c>
      <c r="H407" s="173" t="s">
        <v>1275</v>
      </c>
      <c r="I407" s="173">
        <v>2</v>
      </c>
      <c r="J407" s="173" t="s">
        <v>1625</v>
      </c>
      <c r="K407" s="173" t="s">
        <v>856</v>
      </c>
      <c r="L407" s="173">
        <v>0</v>
      </c>
      <c r="M407" s="174">
        <v>1</v>
      </c>
      <c r="N407" s="270"/>
      <c r="O407" s="177">
        <f t="shared" si="145"/>
        <v>0</v>
      </c>
      <c r="P407" s="176"/>
      <c r="Q407" s="177">
        <f t="shared" si="140"/>
        <v>0</v>
      </c>
      <c r="R407" s="175">
        <f t="shared" si="141"/>
        <v>0</v>
      </c>
      <c r="S407" s="177">
        <f t="shared" si="142"/>
        <v>0</v>
      </c>
      <c r="T407" s="272"/>
      <c r="U407" s="275">
        <v>1</v>
      </c>
      <c r="V407" s="175">
        <f t="shared" si="143"/>
        <v>0</v>
      </c>
      <c r="W407" s="301"/>
      <c r="X407" s="175">
        <f t="shared" si="146"/>
        <v>0</v>
      </c>
      <c r="Y407" s="175">
        <f t="shared" si="144"/>
        <v>0</v>
      </c>
      <c r="Z407" s="175">
        <f t="shared" si="147"/>
        <v>0</v>
      </c>
      <c r="AA407" s="274"/>
      <c r="AB407" s="271"/>
      <c r="AC407" s="272"/>
    </row>
    <row r="408" spans="1:29" ht="22.5">
      <c r="A408" s="172">
        <v>29</v>
      </c>
      <c r="B408" s="172">
        <v>26</v>
      </c>
      <c r="C408" s="172" t="s">
        <v>155</v>
      </c>
      <c r="D408" s="276" t="s">
        <v>857</v>
      </c>
      <c r="E408" s="276" t="s">
        <v>858</v>
      </c>
      <c r="F408" s="276" t="s">
        <v>859</v>
      </c>
      <c r="G408" s="173">
        <v>2015</v>
      </c>
      <c r="H408" s="173" t="s">
        <v>1275</v>
      </c>
      <c r="I408" s="173">
        <v>2</v>
      </c>
      <c r="J408" s="173">
        <v>0</v>
      </c>
      <c r="K408" s="173" t="s">
        <v>859</v>
      </c>
      <c r="L408" s="173">
        <v>0</v>
      </c>
      <c r="M408" s="174">
        <v>1</v>
      </c>
      <c r="N408" s="270"/>
      <c r="O408" s="177">
        <f t="shared" si="145"/>
        <v>0</v>
      </c>
      <c r="P408" s="176"/>
      <c r="Q408" s="177">
        <f t="shared" si="140"/>
        <v>0</v>
      </c>
      <c r="R408" s="175">
        <f t="shared" si="141"/>
        <v>0</v>
      </c>
      <c r="S408" s="177">
        <f t="shared" si="142"/>
        <v>0</v>
      </c>
      <c r="T408" s="272"/>
      <c r="U408" s="275">
        <v>1</v>
      </c>
      <c r="V408" s="175">
        <f t="shared" si="143"/>
        <v>0</v>
      </c>
      <c r="W408" s="301"/>
      <c r="X408" s="175">
        <f t="shared" si="146"/>
        <v>0</v>
      </c>
      <c r="Y408" s="175">
        <f t="shared" si="144"/>
        <v>0</v>
      </c>
      <c r="Z408" s="175">
        <f t="shared" si="147"/>
        <v>0</v>
      </c>
      <c r="AA408" s="274"/>
      <c r="AB408" s="271"/>
      <c r="AC408" s="272"/>
    </row>
    <row r="409" spans="1:29">
      <c r="A409" s="172">
        <v>29</v>
      </c>
      <c r="B409" s="172">
        <v>27</v>
      </c>
      <c r="C409" s="172" t="s">
        <v>155</v>
      </c>
      <c r="D409" s="276" t="s">
        <v>860</v>
      </c>
      <c r="E409" s="276"/>
      <c r="F409" s="276" t="s">
        <v>861</v>
      </c>
      <c r="G409" s="173">
        <v>2015</v>
      </c>
      <c r="H409" s="173" t="s">
        <v>1275</v>
      </c>
      <c r="I409" s="173">
        <v>2</v>
      </c>
      <c r="J409" s="173" t="s">
        <v>1626</v>
      </c>
      <c r="K409" s="173" t="s">
        <v>861</v>
      </c>
      <c r="L409" s="173">
        <v>0</v>
      </c>
      <c r="M409" s="174">
        <v>1</v>
      </c>
      <c r="N409" s="270"/>
      <c r="O409" s="177">
        <f t="shared" si="145"/>
        <v>0</v>
      </c>
      <c r="P409" s="176"/>
      <c r="Q409" s="177">
        <f t="shared" si="140"/>
        <v>0</v>
      </c>
      <c r="R409" s="175">
        <f t="shared" si="141"/>
        <v>0</v>
      </c>
      <c r="S409" s="177">
        <f t="shared" si="142"/>
        <v>0</v>
      </c>
      <c r="T409" s="272"/>
      <c r="U409" s="275">
        <v>1</v>
      </c>
      <c r="V409" s="175">
        <f t="shared" si="143"/>
        <v>0</v>
      </c>
      <c r="W409" s="301"/>
      <c r="X409" s="175">
        <f t="shared" si="146"/>
        <v>0</v>
      </c>
      <c r="Y409" s="175">
        <f t="shared" si="144"/>
        <v>0</v>
      </c>
      <c r="Z409" s="175">
        <f t="shared" si="147"/>
        <v>0</v>
      </c>
      <c r="AA409" s="274"/>
      <c r="AB409" s="271"/>
      <c r="AC409" s="272"/>
    </row>
    <row r="410" spans="1:29" ht="33.75">
      <c r="A410" s="172">
        <v>29</v>
      </c>
      <c r="B410" s="172">
        <v>28</v>
      </c>
      <c r="C410" s="172" t="s">
        <v>155</v>
      </c>
      <c r="D410" s="276" t="s">
        <v>862</v>
      </c>
      <c r="E410" s="276"/>
      <c r="F410" s="276" t="s">
        <v>863</v>
      </c>
      <c r="G410" s="173">
        <v>2015</v>
      </c>
      <c r="H410" s="173" t="s">
        <v>1275</v>
      </c>
      <c r="I410" s="173">
        <v>2</v>
      </c>
      <c r="J410" s="173" t="s">
        <v>1627</v>
      </c>
      <c r="K410" s="173" t="s">
        <v>863</v>
      </c>
      <c r="L410" s="173">
        <v>0</v>
      </c>
      <c r="M410" s="174">
        <v>1</v>
      </c>
      <c r="N410" s="270"/>
      <c r="O410" s="177">
        <f t="shared" si="145"/>
        <v>0</v>
      </c>
      <c r="P410" s="176"/>
      <c r="Q410" s="177">
        <f t="shared" si="140"/>
        <v>0</v>
      </c>
      <c r="R410" s="175">
        <f t="shared" si="141"/>
        <v>0</v>
      </c>
      <c r="S410" s="177">
        <f t="shared" si="142"/>
        <v>0</v>
      </c>
      <c r="T410" s="272"/>
      <c r="U410" s="275">
        <v>1</v>
      </c>
      <c r="V410" s="175">
        <f t="shared" si="143"/>
        <v>0</v>
      </c>
      <c r="W410" s="301"/>
      <c r="X410" s="175">
        <f t="shared" si="146"/>
        <v>0</v>
      </c>
      <c r="Y410" s="175">
        <f t="shared" si="144"/>
        <v>0</v>
      </c>
      <c r="Z410" s="175">
        <f t="shared" si="147"/>
        <v>0</v>
      </c>
      <c r="AA410" s="274"/>
      <c r="AB410" s="271"/>
      <c r="AC410" s="272"/>
    </row>
    <row r="411" spans="1:29" s="119" customFormat="1">
      <c r="A411" s="294">
        <v>29</v>
      </c>
      <c r="B411" s="294">
        <v>29</v>
      </c>
      <c r="C411" s="294" t="s">
        <v>155</v>
      </c>
      <c r="D411" s="295"/>
      <c r="E411" s="295" t="s">
        <v>864</v>
      </c>
      <c r="F411" s="295">
        <v>1</v>
      </c>
      <c r="G411" s="296">
        <v>2000</v>
      </c>
      <c r="H411" s="296" t="s">
        <v>1275</v>
      </c>
      <c r="I411" s="296">
        <v>2</v>
      </c>
      <c r="J411" s="296">
        <v>0</v>
      </c>
      <c r="K411" s="296">
        <v>1</v>
      </c>
      <c r="L411" s="296">
        <v>0</v>
      </c>
      <c r="M411" s="174">
        <v>1</v>
      </c>
      <c r="N411" s="297"/>
      <c r="O411" s="298">
        <f t="shared" si="145"/>
        <v>0</v>
      </c>
      <c r="P411" s="176"/>
      <c r="Q411" s="298">
        <f t="shared" si="140"/>
        <v>0</v>
      </c>
      <c r="R411" s="299">
        <f t="shared" si="141"/>
        <v>0</v>
      </c>
      <c r="S411" s="298">
        <f t="shared" si="142"/>
        <v>0</v>
      </c>
      <c r="T411" s="271"/>
      <c r="U411" s="300">
        <v>1</v>
      </c>
      <c r="V411" s="299">
        <f t="shared" si="143"/>
        <v>0</v>
      </c>
      <c r="W411" s="301"/>
      <c r="X411" s="299">
        <f t="shared" si="146"/>
        <v>0</v>
      </c>
      <c r="Y411" s="299">
        <f t="shared" si="144"/>
        <v>0</v>
      </c>
      <c r="Z411" s="299">
        <f t="shared" si="147"/>
        <v>0</v>
      </c>
      <c r="AA411" s="274"/>
      <c r="AB411" s="271"/>
      <c r="AC411" s="271"/>
    </row>
    <row r="412" spans="1:29" ht="33.75">
      <c r="A412" s="172">
        <v>29</v>
      </c>
      <c r="B412" s="172">
        <v>30</v>
      </c>
      <c r="C412" s="172" t="s">
        <v>155</v>
      </c>
      <c r="D412" s="276" t="s">
        <v>865</v>
      </c>
      <c r="E412" s="276"/>
      <c r="F412" s="276" t="s">
        <v>866</v>
      </c>
      <c r="G412" s="173">
        <v>2015</v>
      </c>
      <c r="H412" s="173" t="s">
        <v>1275</v>
      </c>
      <c r="I412" s="173">
        <v>2</v>
      </c>
      <c r="J412" s="173">
        <v>0</v>
      </c>
      <c r="K412" s="173" t="s">
        <v>866</v>
      </c>
      <c r="L412" s="173">
        <v>0</v>
      </c>
      <c r="M412" s="174">
        <v>1</v>
      </c>
      <c r="N412" s="270"/>
      <c r="O412" s="177">
        <f t="shared" si="145"/>
        <v>0</v>
      </c>
      <c r="P412" s="176"/>
      <c r="Q412" s="177">
        <f t="shared" si="140"/>
        <v>0</v>
      </c>
      <c r="R412" s="175">
        <f t="shared" si="141"/>
        <v>0</v>
      </c>
      <c r="S412" s="177">
        <f t="shared" si="142"/>
        <v>0</v>
      </c>
      <c r="T412" s="272"/>
      <c r="U412" s="275">
        <v>1</v>
      </c>
      <c r="V412" s="175">
        <f t="shared" si="143"/>
        <v>0</v>
      </c>
      <c r="W412" s="301"/>
      <c r="X412" s="175">
        <f t="shared" si="146"/>
        <v>0</v>
      </c>
      <c r="Y412" s="175">
        <f t="shared" si="144"/>
        <v>0</v>
      </c>
      <c r="Z412" s="175">
        <f t="shared" si="147"/>
        <v>0</v>
      </c>
      <c r="AA412" s="274"/>
      <c r="AB412" s="271"/>
      <c r="AC412" s="272"/>
    </row>
    <row r="413" spans="1:29" ht="56.25">
      <c r="A413" s="172">
        <v>29</v>
      </c>
      <c r="B413" s="172">
        <v>31</v>
      </c>
      <c r="C413" s="172" t="s">
        <v>155</v>
      </c>
      <c r="D413" s="276" t="s">
        <v>867</v>
      </c>
      <c r="E413" s="276" t="s">
        <v>99</v>
      </c>
      <c r="F413" s="276" t="s">
        <v>868</v>
      </c>
      <c r="G413" s="173"/>
      <c r="H413" s="173" t="s">
        <v>1275</v>
      </c>
      <c r="I413" s="173">
        <v>2</v>
      </c>
      <c r="J413" s="173" t="s">
        <v>868</v>
      </c>
      <c r="K413" s="173" t="s">
        <v>868</v>
      </c>
      <c r="L413" s="173">
        <v>0</v>
      </c>
      <c r="M413" s="174">
        <v>1</v>
      </c>
      <c r="N413" s="270"/>
      <c r="O413" s="177">
        <f t="shared" si="145"/>
        <v>0</v>
      </c>
      <c r="P413" s="176"/>
      <c r="Q413" s="177">
        <f t="shared" si="140"/>
        <v>0</v>
      </c>
      <c r="R413" s="175">
        <f t="shared" si="141"/>
        <v>0</v>
      </c>
      <c r="S413" s="177">
        <f t="shared" si="142"/>
        <v>0</v>
      </c>
      <c r="T413" s="272"/>
      <c r="U413" s="275">
        <v>1</v>
      </c>
      <c r="V413" s="175">
        <f t="shared" si="143"/>
        <v>0</v>
      </c>
      <c r="W413" s="301"/>
      <c r="X413" s="175">
        <f t="shared" si="146"/>
        <v>0</v>
      </c>
      <c r="Y413" s="175">
        <f t="shared" si="144"/>
        <v>0</v>
      </c>
      <c r="Z413" s="175">
        <f t="shared" si="147"/>
        <v>0</v>
      </c>
      <c r="AA413" s="274"/>
      <c r="AB413" s="271"/>
      <c r="AC413" s="272"/>
    </row>
    <row r="414" spans="1:29" s="288" customFormat="1">
      <c r="A414" s="277">
        <v>29</v>
      </c>
      <c r="B414" s="277">
        <v>0</v>
      </c>
      <c r="C414" s="277">
        <v>0</v>
      </c>
      <c r="D414" s="278">
        <v>0</v>
      </c>
      <c r="E414" s="278">
        <v>0</v>
      </c>
      <c r="F414" s="278">
        <v>0</v>
      </c>
      <c r="G414" s="279">
        <v>0</v>
      </c>
      <c r="H414" s="279">
        <v>0</v>
      </c>
      <c r="I414" s="279">
        <v>0</v>
      </c>
      <c r="J414" s="279">
        <v>0</v>
      </c>
      <c r="K414" s="279">
        <v>0</v>
      </c>
      <c r="L414" s="279">
        <v>0</v>
      </c>
      <c r="M414" s="280">
        <v>0</v>
      </c>
      <c r="N414" s="281"/>
      <c r="O414" s="282">
        <f>SUM(O383:O413)</f>
        <v>0</v>
      </c>
      <c r="P414" s="302"/>
      <c r="Q414" s="282">
        <f t="shared" ref="Q414:Z414" si="148">SUM(Q383:Q413)</f>
        <v>0</v>
      </c>
      <c r="R414" s="282"/>
      <c r="S414" s="282">
        <f t="shared" si="148"/>
        <v>0</v>
      </c>
      <c r="T414" s="309"/>
      <c r="U414" s="282">
        <f t="shared" si="148"/>
        <v>31</v>
      </c>
      <c r="V414" s="282">
        <f t="shared" si="148"/>
        <v>0</v>
      </c>
      <c r="W414" s="301"/>
      <c r="X414" s="282">
        <f t="shared" si="148"/>
        <v>0</v>
      </c>
      <c r="Y414" s="282"/>
      <c r="Z414" s="282">
        <f t="shared" si="148"/>
        <v>0</v>
      </c>
      <c r="AA414" s="286"/>
      <c r="AB414" s="287"/>
      <c r="AC414" s="284"/>
    </row>
    <row r="415" spans="1:29" ht="22.5">
      <c r="A415" s="172">
        <v>30</v>
      </c>
      <c r="B415" s="172">
        <v>1</v>
      </c>
      <c r="C415" s="172" t="s">
        <v>116</v>
      </c>
      <c r="D415" s="276" t="s">
        <v>869</v>
      </c>
      <c r="E415" s="276" t="s">
        <v>870</v>
      </c>
      <c r="F415" s="276">
        <v>4754</v>
      </c>
      <c r="G415" s="173">
        <v>1992</v>
      </c>
      <c r="H415" s="173" t="s">
        <v>1275</v>
      </c>
      <c r="I415" s="173">
        <v>2</v>
      </c>
      <c r="J415" s="173" t="s">
        <v>1628</v>
      </c>
      <c r="K415" s="173" t="s">
        <v>1629</v>
      </c>
      <c r="L415" s="173" t="s">
        <v>1434</v>
      </c>
      <c r="M415" s="174">
        <v>1</v>
      </c>
      <c r="N415" s="270"/>
      <c r="O415" s="177">
        <f t="shared" si="145"/>
        <v>0</v>
      </c>
      <c r="P415" s="176"/>
      <c r="Q415" s="177">
        <f t="shared" ref="Q415:Q421" si="149">O415*P415</f>
        <v>0</v>
      </c>
      <c r="R415" s="175">
        <f t="shared" ref="R415:R421" si="150">S415/(M415*I415)</f>
        <v>0</v>
      </c>
      <c r="S415" s="177">
        <f t="shared" ref="S415:S421" si="151">O415+Q415</f>
        <v>0</v>
      </c>
      <c r="T415" s="272"/>
      <c r="U415" s="275">
        <v>1</v>
      </c>
      <c r="V415" s="175">
        <f t="shared" ref="V415:V421" si="152">T415*U415*M415</f>
        <v>0</v>
      </c>
      <c r="W415" s="301"/>
      <c r="X415" s="175">
        <f t="shared" si="146"/>
        <v>0</v>
      </c>
      <c r="Y415" s="175">
        <f t="shared" ref="Y415:Y421" si="153">Z415/(M415*U415)</f>
        <v>0</v>
      </c>
      <c r="Z415" s="175">
        <f t="shared" si="147"/>
        <v>0</v>
      </c>
      <c r="AA415" s="274"/>
      <c r="AB415" s="271"/>
      <c r="AC415" s="272"/>
    </row>
    <row r="416" spans="1:29" ht="33.75">
      <c r="A416" s="172">
        <v>30</v>
      </c>
      <c r="B416" s="172">
        <v>2</v>
      </c>
      <c r="C416" s="172" t="s">
        <v>116</v>
      </c>
      <c r="D416" s="276" t="s">
        <v>869</v>
      </c>
      <c r="E416" s="276" t="s">
        <v>871</v>
      </c>
      <c r="F416" s="276" t="s">
        <v>872</v>
      </c>
      <c r="G416" s="173">
        <v>2003</v>
      </c>
      <c r="H416" s="173" t="s">
        <v>1275</v>
      </c>
      <c r="I416" s="173">
        <v>2</v>
      </c>
      <c r="J416" s="173" t="s">
        <v>1628</v>
      </c>
      <c r="K416" s="173" t="s">
        <v>1630</v>
      </c>
      <c r="L416" s="173" t="s">
        <v>1631</v>
      </c>
      <c r="M416" s="174">
        <v>1</v>
      </c>
      <c r="N416" s="270"/>
      <c r="O416" s="177">
        <f t="shared" si="145"/>
        <v>0</v>
      </c>
      <c r="P416" s="176"/>
      <c r="Q416" s="177">
        <f t="shared" si="149"/>
        <v>0</v>
      </c>
      <c r="R416" s="175">
        <f t="shared" si="150"/>
        <v>0</v>
      </c>
      <c r="S416" s="177">
        <f t="shared" si="151"/>
        <v>0</v>
      </c>
      <c r="T416" s="272"/>
      <c r="U416" s="275">
        <v>1</v>
      </c>
      <c r="V416" s="175">
        <f t="shared" si="152"/>
        <v>0</v>
      </c>
      <c r="W416" s="301"/>
      <c r="X416" s="175">
        <f t="shared" si="146"/>
        <v>0</v>
      </c>
      <c r="Y416" s="175">
        <f t="shared" si="153"/>
        <v>0</v>
      </c>
      <c r="Z416" s="175">
        <f t="shared" si="147"/>
        <v>0</v>
      </c>
      <c r="AA416" s="274"/>
      <c r="AB416" s="271"/>
      <c r="AC416" s="272"/>
    </row>
    <row r="417" spans="1:29">
      <c r="A417" s="172">
        <v>30</v>
      </c>
      <c r="B417" s="172">
        <v>3</v>
      </c>
      <c r="C417" s="172" t="s">
        <v>116</v>
      </c>
      <c r="D417" s="276" t="s">
        <v>873</v>
      </c>
      <c r="E417" s="276" t="s">
        <v>874</v>
      </c>
      <c r="F417" s="276" t="s">
        <v>294</v>
      </c>
      <c r="G417" s="173">
        <v>1993</v>
      </c>
      <c r="H417" s="173" t="s">
        <v>1275</v>
      </c>
      <c r="I417" s="173">
        <v>2</v>
      </c>
      <c r="J417" s="173">
        <v>0</v>
      </c>
      <c r="K417" s="173">
        <v>0</v>
      </c>
      <c r="L417" s="173">
        <v>0</v>
      </c>
      <c r="M417" s="174">
        <v>1</v>
      </c>
      <c r="N417" s="270"/>
      <c r="O417" s="177">
        <f t="shared" si="145"/>
        <v>0</v>
      </c>
      <c r="P417" s="176"/>
      <c r="Q417" s="177">
        <f t="shared" si="149"/>
        <v>0</v>
      </c>
      <c r="R417" s="175">
        <f t="shared" si="150"/>
        <v>0</v>
      </c>
      <c r="S417" s="177">
        <f t="shared" si="151"/>
        <v>0</v>
      </c>
      <c r="T417" s="272"/>
      <c r="U417" s="275">
        <v>1</v>
      </c>
      <c r="V417" s="175">
        <f t="shared" si="152"/>
        <v>0</v>
      </c>
      <c r="W417" s="301"/>
      <c r="X417" s="175">
        <f t="shared" si="146"/>
        <v>0</v>
      </c>
      <c r="Y417" s="175">
        <f t="shared" si="153"/>
        <v>0</v>
      </c>
      <c r="Z417" s="175">
        <f t="shared" si="147"/>
        <v>0</v>
      </c>
      <c r="AA417" s="274"/>
      <c r="AB417" s="271"/>
      <c r="AC417" s="272"/>
    </row>
    <row r="418" spans="1:29" ht="33.75">
      <c r="A418" s="172">
        <v>30</v>
      </c>
      <c r="B418" s="172">
        <v>4</v>
      </c>
      <c r="C418" s="172" t="s">
        <v>116</v>
      </c>
      <c r="D418" s="276" t="s">
        <v>875</v>
      </c>
      <c r="E418" s="276" t="s">
        <v>876</v>
      </c>
      <c r="F418" s="276">
        <v>727007403</v>
      </c>
      <c r="G418" s="173">
        <v>2007</v>
      </c>
      <c r="H418" s="173" t="s">
        <v>1275</v>
      </c>
      <c r="I418" s="173">
        <v>2</v>
      </c>
      <c r="J418" s="173" t="s">
        <v>1632</v>
      </c>
      <c r="K418" s="173" t="s">
        <v>1633</v>
      </c>
      <c r="L418" s="173" t="s">
        <v>1634</v>
      </c>
      <c r="M418" s="174">
        <v>1</v>
      </c>
      <c r="N418" s="270"/>
      <c r="O418" s="177">
        <f t="shared" si="145"/>
        <v>0</v>
      </c>
      <c r="P418" s="176"/>
      <c r="Q418" s="177">
        <f t="shared" si="149"/>
        <v>0</v>
      </c>
      <c r="R418" s="175">
        <f t="shared" si="150"/>
        <v>0</v>
      </c>
      <c r="S418" s="177">
        <f t="shared" si="151"/>
        <v>0</v>
      </c>
      <c r="T418" s="272"/>
      <c r="U418" s="275">
        <v>1</v>
      </c>
      <c r="V418" s="175">
        <f t="shared" si="152"/>
        <v>0</v>
      </c>
      <c r="W418" s="301"/>
      <c r="X418" s="175">
        <f t="shared" si="146"/>
        <v>0</v>
      </c>
      <c r="Y418" s="175">
        <f t="shared" si="153"/>
        <v>0</v>
      </c>
      <c r="Z418" s="175">
        <f t="shared" si="147"/>
        <v>0</v>
      </c>
      <c r="AA418" s="274"/>
      <c r="AB418" s="271"/>
      <c r="AC418" s="272"/>
    </row>
    <row r="419" spans="1:29" ht="33.75">
      <c r="A419" s="172">
        <v>30</v>
      </c>
      <c r="B419" s="172">
        <v>5</v>
      </c>
      <c r="C419" s="172" t="s">
        <v>116</v>
      </c>
      <c r="D419" s="276" t="s">
        <v>877</v>
      </c>
      <c r="E419" s="276" t="s">
        <v>878</v>
      </c>
      <c r="F419" s="276" t="s">
        <v>879</v>
      </c>
      <c r="G419" s="173">
        <v>2012</v>
      </c>
      <c r="H419" s="173" t="s">
        <v>1275</v>
      </c>
      <c r="I419" s="173">
        <v>2</v>
      </c>
      <c r="J419" s="173" t="s">
        <v>1635</v>
      </c>
      <c r="K419" s="173" t="s">
        <v>1636</v>
      </c>
      <c r="L419" s="173" t="s">
        <v>1631</v>
      </c>
      <c r="M419" s="174">
        <v>2</v>
      </c>
      <c r="N419" s="270"/>
      <c r="O419" s="177">
        <f t="shared" si="145"/>
        <v>0</v>
      </c>
      <c r="P419" s="176"/>
      <c r="Q419" s="177">
        <f t="shared" si="149"/>
        <v>0</v>
      </c>
      <c r="R419" s="175">
        <f t="shared" si="150"/>
        <v>0</v>
      </c>
      <c r="S419" s="177">
        <f t="shared" si="151"/>
        <v>0</v>
      </c>
      <c r="T419" s="272"/>
      <c r="U419" s="275">
        <v>1</v>
      </c>
      <c r="V419" s="175">
        <f t="shared" si="152"/>
        <v>0</v>
      </c>
      <c r="W419" s="301"/>
      <c r="X419" s="175">
        <f t="shared" si="146"/>
        <v>0</v>
      </c>
      <c r="Y419" s="175">
        <f t="shared" si="153"/>
        <v>0</v>
      </c>
      <c r="Z419" s="175">
        <f t="shared" si="147"/>
        <v>0</v>
      </c>
      <c r="AA419" s="274"/>
      <c r="AB419" s="271"/>
      <c r="AC419" s="272"/>
    </row>
    <row r="420" spans="1:29">
      <c r="A420" s="172">
        <v>30</v>
      </c>
      <c r="B420" s="172">
        <v>6</v>
      </c>
      <c r="C420" s="172" t="s">
        <v>155</v>
      </c>
      <c r="D420" s="276" t="s">
        <v>880</v>
      </c>
      <c r="E420" s="276" t="s">
        <v>881</v>
      </c>
      <c r="F420" s="276">
        <v>879077</v>
      </c>
      <c r="G420" s="173"/>
      <c r="H420" s="173" t="s">
        <v>1275</v>
      </c>
      <c r="I420" s="173">
        <v>2</v>
      </c>
      <c r="J420" s="173">
        <v>0</v>
      </c>
      <c r="K420" s="173">
        <v>879077</v>
      </c>
      <c r="L420" s="173">
        <v>0</v>
      </c>
      <c r="M420" s="174">
        <v>1</v>
      </c>
      <c r="N420" s="270"/>
      <c r="O420" s="177">
        <f t="shared" si="145"/>
        <v>0</v>
      </c>
      <c r="P420" s="176"/>
      <c r="Q420" s="177">
        <f t="shared" si="149"/>
        <v>0</v>
      </c>
      <c r="R420" s="175">
        <f t="shared" si="150"/>
        <v>0</v>
      </c>
      <c r="S420" s="177">
        <f t="shared" si="151"/>
        <v>0</v>
      </c>
      <c r="T420" s="272"/>
      <c r="U420" s="275">
        <v>1</v>
      </c>
      <c r="V420" s="175">
        <f t="shared" si="152"/>
        <v>0</v>
      </c>
      <c r="W420" s="301"/>
      <c r="X420" s="175">
        <f t="shared" si="146"/>
        <v>0</v>
      </c>
      <c r="Y420" s="175">
        <f t="shared" si="153"/>
        <v>0</v>
      </c>
      <c r="Z420" s="175">
        <f t="shared" si="147"/>
        <v>0</v>
      </c>
      <c r="AA420" s="274"/>
      <c r="AB420" s="271"/>
      <c r="AC420" s="272"/>
    </row>
    <row r="421" spans="1:29">
      <c r="A421" s="172">
        <v>30</v>
      </c>
      <c r="B421" s="172">
        <v>7</v>
      </c>
      <c r="C421" s="172" t="s">
        <v>155</v>
      </c>
      <c r="D421" s="276" t="s">
        <v>882</v>
      </c>
      <c r="E421" s="276" t="s">
        <v>881</v>
      </c>
      <c r="F421" s="276">
        <v>85958440</v>
      </c>
      <c r="G421" s="173"/>
      <c r="H421" s="173" t="s">
        <v>1275</v>
      </c>
      <c r="I421" s="173">
        <v>2</v>
      </c>
      <c r="J421" s="173">
        <v>0</v>
      </c>
      <c r="K421" s="173">
        <v>85958440</v>
      </c>
      <c r="L421" s="173">
        <v>0</v>
      </c>
      <c r="M421" s="174">
        <v>1</v>
      </c>
      <c r="N421" s="270"/>
      <c r="O421" s="177">
        <f t="shared" si="145"/>
        <v>0</v>
      </c>
      <c r="P421" s="176"/>
      <c r="Q421" s="177">
        <f t="shared" si="149"/>
        <v>0</v>
      </c>
      <c r="R421" s="175">
        <f t="shared" si="150"/>
        <v>0</v>
      </c>
      <c r="S421" s="177">
        <f t="shared" si="151"/>
        <v>0</v>
      </c>
      <c r="T421" s="272"/>
      <c r="U421" s="275">
        <v>1</v>
      </c>
      <c r="V421" s="175">
        <f t="shared" si="152"/>
        <v>0</v>
      </c>
      <c r="W421" s="301"/>
      <c r="X421" s="175">
        <f t="shared" si="146"/>
        <v>0</v>
      </c>
      <c r="Y421" s="175">
        <f t="shared" si="153"/>
        <v>0</v>
      </c>
      <c r="Z421" s="175">
        <f t="shared" si="147"/>
        <v>0</v>
      </c>
      <c r="AA421" s="274"/>
      <c r="AB421" s="271"/>
      <c r="AC421" s="272"/>
    </row>
    <row r="422" spans="1:29" s="288" customFormat="1">
      <c r="A422" s="277">
        <v>30</v>
      </c>
      <c r="B422" s="277">
        <v>0</v>
      </c>
      <c r="C422" s="277">
        <v>0</v>
      </c>
      <c r="D422" s="278">
        <v>0</v>
      </c>
      <c r="E422" s="278">
        <v>0</v>
      </c>
      <c r="F422" s="278">
        <v>0</v>
      </c>
      <c r="G422" s="279">
        <v>0</v>
      </c>
      <c r="H422" s="279">
        <v>0</v>
      </c>
      <c r="I422" s="279">
        <v>0</v>
      </c>
      <c r="J422" s="279">
        <v>0</v>
      </c>
      <c r="K422" s="279">
        <v>0</v>
      </c>
      <c r="L422" s="279">
        <v>0</v>
      </c>
      <c r="M422" s="280">
        <v>0</v>
      </c>
      <c r="N422" s="281"/>
      <c r="O422" s="282">
        <f>SUM(O415:O421)</f>
        <v>0</v>
      </c>
      <c r="P422" s="302"/>
      <c r="Q422" s="282">
        <f t="shared" ref="Q422:Z422" si="154">SUM(Q415:Q421)</f>
        <v>0</v>
      </c>
      <c r="R422" s="282"/>
      <c r="S422" s="282">
        <f t="shared" si="154"/>
        <v>0</v>
      </c>
      <c r="T422" s="309"/>
      <c r="U422" s="282">
        <f t="shared" si="154"/>
        <v>7</v>
      </c>
      <c r="V422" s="282">
        <f t="shared" si="154"/>
        <v>0</v>
      </c>
      <c r="W422" s="301"/>
      <c r="X422" s="282">
        <f t="shared" si="154"/>
        <v>0</v>
      </c>
      <c r="Y422" s="282"/>
      <c r="Z422" s="282">
        <f t="shared" si="154"/>
        <v>0</v>
      </c>
      <c r="AA422" s="286"/>
      <c r="AB422" s="287"/>
      <c r="AC422" s="284"/>
    </row>
    <row r="423" spans="1:29">
      <c r="A423" s="172">
        <v>31</v>
      </c>
      <c r="B423" s="172">
        <v>1</v>
      </c>
      <c r="C423" s="172" t="s">
        <v>155</v>
      </c>
      <c r="D423" s="276" t="s">
        <v>883</v>
      </c>
      <c r="E423" s="276">
        <v>3000</v>
      </c>
      <c r="F423" s="276" t="s">
        <v>884</v>
      </c>
      <c r="G423" s="173">
        <v>2008</v>
      </c>
      <c r="H423" s="173" t="s">
        <v>1275</v>
      </c>
      <c r="I423" s="173">
        <v>2</v>
      </c>
      <c r="J423" s="173" t="s">
        <v>1637</v>
      </c>
      <c r="K423" s="173" t="s">
        <v>884</v>
      </c>
      <c r="L423" s="173">
        <v>0</v>
      </c>
      <c r="M423" s="174">
        <v>1</v>
      </c>
      <c r="N423" s="270"/>
      <c r="O423" s="177">
        <f t="shared" si="145"/>
        <v>0</v>
      </c>
      <c r="P423" s="176"/>
      <c r="Q423" s="177">
        <f>O423*P423</f>
        <v>0</v>
      </c>
      <c r="R423" s="175">
        <f>S423/(M423*I423)</f>
        <v>0</v>
      </c>
      <c r="S423" s="177">
        <f>O423+Q423</f>
        <v>0</v>
      </c>
      <c r="T423" s="272"/>
      <c r="U423" s="275">
        <v>1</v>
      </c>
      <c r="V423" s="175">
        <f>T423*U423*M423</f>
        <v>0</v>
      </c>
      <c r="W423" s="301"/>
      <c r="X423" s="175">
        <f t="shared" si="146"/>
        <v>0</v>
      </c>
      <c r="Y423" s="175">
        <f>Z423/(M423*U423)</f>
        <v>0</v>
      </c>
      <c r="Z423" s="175">
        <f t="shared" si="147"/>
        <v>0</v>
      </c>
      <c r="AA423" s="274"/>
      <c r="AB423" s="271"/>
      <c r="AC423" s="272"/>
    </row>
    <row r="424" spans="1:29" ht="22.5">
      <c r="A424" s="172">
        <v>31</v>
      </c>
      <c r="B424" s="172">
        <v>2</v>
      </c>
      <c r="C424" s="172" t="s">
        <v>155</v>
      </c>
      <c r="D424" s="276" t="s">
        <v>885</v>
      </c>
      <c r="E424" s="276" t="s">
        <v>886</v>
      </c>
      <c r="F424" s="276" t="s">
        <v>887</v>
      </c>
      <c r="G424" s="173">
        <v>2009</v>
      </c>
      <c r="H424" s="173" t="s">
        <v>1275</v>
      </c>
      <c r="I424" s="173">
        <v>2</v>
      </c>
      <c r="J424" s="173" t="s">
        <v>1604</v>
      </c>
      <c r="K424" s="173" t="s">
        <v>887</v>
      </c>
      <c r="L424" s="173">
        <v>0</v>
      </c>
      <c r="M424" s="174">
        <v>1</v>
      </c>
      <c r="N424" s="270"/>
      <c r="O424" s="177">
        <f t="shared" si="145"/>
        <v>0</v>
      </c>
      <c r="P424" s="176"/>
      <c r="Q424" s="177">
        <f>O424*P424</f>
        <v>0</v>
      </c>
      <c r="R424" s="175">
        <f>S424/(M424*I424)</f>
        <v>0</v>
      </c>
      <c r="S424" s="177">
        <f>O424+Q424</f>
        <v>0</v>
      </c>
      <c r="T424" s="272"/>
      <c r="U424" s="275">
        <v>1</v>
      </c>
      <c r="V424" s="175">
        <f>T424*U424*M424</f>
        <v>0</v>
      </c>
      <c r="W424" s="301"/>
      <c r="X424" s="175">
        <f t="shared" si="146"/>
        <v>0</v>
      </c>
      <c r="Y424" s="175">
        <f>Z424/(M424*U424)</f>
        <v>0</v>
      </c>
      <c r="Z424" s="175">
        <f t="shared" si="147"/>
        <v>0</v>
      </c>
      <c r="AA424" s="274"/>
      <c r="AB424" s="271"/>
      <c r="AC424" s="272"/>
    </row>
    <row r="425" spans="1:29" s="288" customFormat="1">
      <c r="A425" s="277">
        <v>31</v>
      </c>
      <c r="B425" s="277">
        <v>0</v>
      </c>
      <c r="C425" s="277">
        <v>0</v>
      </c>
      <c r="D425" s="278">
        <v>0</v>
      </c>
      <c r="E425" s="278">
        <v>0</v>
      </c>
      <c r="F425" s="278">
        <v>0</v>
      </c>
      <c r="G425" s="279">
        <v>0</v>
      </c>
      <c r="H425" s="279">
        <v>0</v>
      </c>
      <c r="I425" s="279">
        <v>0</v>
      </c>
      <c r="J425" s="279">
        <v>0</v>
      </c>
      <c r="K425" s="279">
        <v>0</v>
      </c>
      <c r="L425" s="279">
        <v>0</v>
      </c>
      <c r="M425" s="280">
        <v>0</v>
      </c>
      <c r="N425" s="281"/>
      <c r="O425" s="282">
        <f>SUM(O423:O424)</f>
        <v>0</v>
      </c>
      <c r="P425" s="302"/>
      <c r="Q425" s="282">
        <f t="shared" ref="Q425:Z425" si="155">SUM(Q423:Q424)</f>
        <v>0</v>
      </c>
      <c r="R425" s="282"/>
      <c r="S425" s="282">
        <f t="shared" si="155"/>
        <v>0</v>
      </c>
      <c r="T425" s="309"/>
      <c r="U425" s="282">
        <f t="shared" si="155"/>
        <v>2</v>
      </c>
      <c r="V425" s="282">
        <f t="shared" si="155"/>
        <v>0</v>
      </c>
      <c r="W425" s="301"/>
      <c r="X425" s="282">
        <f t="shared" si="155"/>
        <v>0</v>
      </c>
      <c r="Y425" s="282"/>
      <c r="Z425" s="282">
        <f t="shared" si="155"/>
        <v>0</v>
      </c>
      <c r="AA425" s="286"/>
      <c r="AB425" s="287"/>
      <c r="AC425" s="284"/>
    </row>
    <row r="426" spans="1:29" ht="33.75">
      <c r="A426" s="172">
        <v>32</v>
      </c>
      <c r="B426" s="172">
        <v>1</v>
      </c>
      <c r="C426" s="172" t="s">
        <v>116</v>
      </c>
      <c r="D426" s="276" t="s">
        <v>888</v>
      </c>
      <c r="E426" s="276" t="s">
        <v>888</v>
      </c>
      <c r="F426" s="276" t="s">
        <v>889</v>
      </c>
      <c r="G426" s="173">
        <v>2010</v>
      </c>
      <c r="H426" s="173" t="s">
        <v>1275</v>
      </c>
      <c r="I426" s="173">
        <v>2</v>
      </c>
      <c r="J426" s="173" t="s">
        <v>1638</v>
      </c>
      <c r="K426" s="173">
        <v>0</v>
      </c>
      <c r="L426" s="173" t="s">
        <v>1445</v>
      </c>
      <c r="M426" s="174">
        <v>1</v>
      </c>
      <c r="N426" s="270"/>
      <c r="O426" s="177">
        <f t="shared" si="145"/>
        <v>0</v>
      </c>
      <c r="P426" s="176"/>
      <c r="Q426" s="177">
        <f t="shared" ref="Q426:Q440" si="156">O426*P426</f>
        <v>0</v>
      </c>
      <c r="R426" s="175">
        <f t="shared" ref="R426:R440" si="157">S426/(M426*I426)</f>
        <v>0</v>
      </c>
      <c r="S426" s="177">
        <f t="shared" ref="S426:S440" si="158">O426+Q426</f>
        <v>0</v>
      </c>
      <c r="T426" s="272"/>
      <c r="U426" s="275">
        <v>1</v>
      </c>
      <c r="V426" s="175">
        <f t="shared" ref="V426:V440" si="159">T426*U426*M426</f>
        <v>0</v>
      </c>
      <c r="W426" s="301"/>
      <c r="X426" s="175">
        <f t="shared" si="146"/>
        <v>0</v>
      </c>
      <c r="Y426" s="175">
        <f t="shared" ref="Y426:Y440" si="160">Z426/(M426*U426)</f>
        <v>0</v>
      </c>
      <c r="Z426" s="175">
        <f t="shared" si="147"/>
        <v>0</v>
      </c>
      <c r="AA426" s="274"/>
      <c r="AB426" s="271"/>
      <c r="AC426" s="272"/>
    </row>
    <row r="427" spans="1:29" ht="33.75">
      <c r="A427" s="172">
        <v>32</v>
      </c>
      <c r="B427" s="172">
        <v>2</v>
      </c>
      <c r="C427" s="172" t="s">
        <v>116</v>
      </c>
      <c r="D427" s="276" t="s">
        <v>890</v>
      </c>
      <c r="E427" s="276" t="s">
        <v>891</v>
      </c>
      <c r="F427" s="276" t="s">
        <v>892</v>
      </c>
      <c r="G427" s="173">
        <v>2010</v>
      </c>
      <c r="H427" s="173" t="s">
        <v>1275</v>
      </c>
      <c r="I427" s="173">
        <v>2</v>
      </c>
      <c r="J427" s="173" t="s">
        <v>1638</v>
      </c>
      <c r="K427" s="173">
        <v>0</v>
      </c>
      <c r="L427" s="173" t="s">
        <v>1445</v>
      </c>
      <c r="M427" s="174">
        <v>1</v>
      </c>
      <c r="N427" s="270"/>
      <c r="O427" s="177">
        <f t="shared" si="145"/>
        <v>0</v>
      </c>
      <c r="P427" s="176"/>
      <c r="Q427" s="177">
        <f t="shared" si="156"/>
        <v>0</v>
      </c>
      <c r="R427" s="175">
        <f t="shared" si="157"/>
        <v>0</v>
      </c>
      <c r="S427" s="177">
        <f t="shared" si="158"/>
        <v>0</v>
      </c>
      <c r="T427" s="272"/>
      <c r="U427" s="275">
        <v>1</v>
      </c>
      <c r="V427" s="175">
        <f t="shared" si="159"/>
        <v>0</v>
      </c>
      <c r="W427" s="301"/>
      <c r="X427" s="175">
        <f t="shared" si="146"/>
        <v>0</v>
      </c>
      <c r="Y427" s="175">
        <f t="shared" si="160"/>
        <v>0</v>
      </c>
      <c r="Z427" s="175">
        <f t="shared" si="147"/>
        <v>0</v>
      </c>
      <c r="AA427" s="274"/>
      <c r="AB427" s="271"/>
      <c r="AC427" s="272"/>
    </row>
    <row r="428" spans="1:29">
      <c r="A428" s="172">
        <v>32</v>
      </c>
      <c r="B428" s="172">
        <v>3</v>
      </c>
      <c r="C428" s="172" t="s">
        <v>116</v>
      </c>
      <c r="D428" s="276" t="s">
        <v>893</v>
      </c>
      <c r="E428" s="276" t="s">
        <v>894</v>
      </c>
      <c r="F428" s="276" t="s">
        <v>895</v>
      </c>
      <c r="G428" s="173">
        <v>2010</v>
      </c>
      <c r="H428" s="173" t="s">
        <v>1275</v>
      </c>
      <c r="I428" s="173">
        <v>2</v>
      </c>
      <c r="J428" s="173" t="s">
        <v>1639</v>
      </c>
      <c r="K428" s="173">
        <v>0</v>
      </c>
      <c r="L428" s="173" t="s">
        <v>1445</v>
      </c>
      <c r="M428" s="174">
        <v>1</v>
      </c>
      <c r="N428" s="270"/>
      <c r="O428" s="177">
        <f t="shared" si="145"/>
        <v>0</v>
      </c>
      <c r="P428" s="176"/>
      <c r="Q428" s="177">
        <f t="shared" si="156"/>
        <v>0</v>
      </c>
      <c r="R428" s="175">
        <f t="shared" si="157"/>
        <v>0</v>
      </c>
      <c r="S428" s="177">
        <f t="shared" si="158"/>
        <v>0</v>
      </c>
      <c r="T428" s="272"/>
      <c r="U428" s="275">
        <v>1</v>
      </c>
      <c r="V428" s="175">
        <f t="shared" si="159"/>
        <v>0</v>
      </c>
      <c r="W428" s="301"/>
      <c r="X428" s="175">
        <f t="shared" si="146"/>
        <v>0</v>
      </c>
      <c r="Y428" s="175">
        <f t="shared" si="160"/>
        <v>0</v>
      </c>
      <c r="Z428" s="175">
        <f t="shared" si="147"/>
        <v>0</v>
      </c>
      <c r="AA428" s="274"/>
      <c r="AB428" s="271"/>
      <c r="AC428" s="272"/>
    </row>
    <row r="429" spans="1:29" ht="56.25">
      <c r="A429" s="172">
        <v>32</v>
      </c>
      <c r="B429" s="172">
        <v>4</v>
      </c>
      <c r="C429" s="172" t="s">
        <v>116</v>
      </c>
      <c r="D429" s="276" t="s">
        <v>896</v>
      </c>
      <c r="E429" s="276" t="s">
        <v>897</v>
      </c>
      <c r="F429" s="276">
        <v>682</v>
      </c>
      <c r="G429" s="173">
        <v>1998</v>
      </c>
      <c r="H429" s="173" t="s">
        <v>1275</v>
      </c>
      <c r="I429" s="173">
        <v>2</v>
      </c>
      <c r="J429" s="173" t="s">
        <v>1640</v>
      </c>
      <c r="K429" s="173">
        <v>0</v>
      </c>
      <c r="L429" s="173" t="s">
        <v>1445</v>
      </c>
      <c r="M429" s="174">
        <v>1</v>
      </c>
      <c r="N429" s="270"/>
      <c r="O429" s="177">
        <f t="shared" si="145"/>
        <v>0</v>
      </c>
      <c r="P429" s="176"/>
      <c r="Q429" s="177">
        <f t="shared" si="156"/>
        <v>0</v>
      </c>
      <c r="R429" s="175">
        <f t="shared" si="157"/>
        <v>0</v>
      </c>
      <c r="S429" s="177">
        <f t="shared" si="158"/>
        <v>0</v>
      </c>
      <c r="T429" s="272"/>
      <c r="U429" s="275">
        <v>1</v>
      </c>
      <c r="V429" s="175">
        <f t="shared" si="159"/>
        <v>0</v>
      </c>
      <c r="W429" s="301"/>
      <c r="X429" s="175">
        <f t="shared" si="146"/>
        <v>0</v>
      </c>
      <c r="Y429" s="175">
        <f t="shared" si="160"/>
        <v>0</v>
      </c>
      <c r="Z429" s="175">
        <f t="shared" si="147"/>
        <v>0</v>
      </c>
      <c r="AA429" s="274"/>
      <c r="AB429" s="271"/>
      <c r="AC429" s="272"/>
    </row>
    <row r="430" spans="1:29">
      <c r="A430" s="172">
        <v>32</v>
      </c>
      <c r="B430" s="172">
        <v>5</v>
      </c>
      <c r="C430" s="172" t="s">
        <v>116</v>
      </c>
      <c r="D430" s="276" t="s">
        <v>898</v>
      </c>
      <c r="E430" s="276" t="s">
        <v>899</v>
      </c>
      <c r="F430" s="276">
        <v>8929</v>
      </c>
      <c r="G430" s="173">
        <v>2010</v>
      </c>
      <c r="H430" s="173" t="s">
        <v>1275</v>
      </c>
      <c r="I430" s="173">
        <v>2</v>
      </c>
      <c r="J430" s="173">
        <v>0</v>
      </c>
      <c r="K430" s="173">
        <v>0</v>
      </c>
      <c r="L430" s="173" t="s">
        <v>1641</v>
      </c>
      <c r="M430" s="174">
        <v>1</v>
      </c>
      <c r="N430" s="270"/>
      <c r="O430" s="177">
        <f t="shared" si="145"/>
        <v>0</v>
      </c>
      <c r="P430" s="176"/>
      <c r="Q430" s="177">
        <f t="shared" si="156"/>
        <v>0</v>
      </c>
      <c r="R430" s="175">
        <f t="shared" si="157"/>
        <v>0</v>
      </c>
      <c r="S430" s="177">
        <f t="shared" si="158"/>
        <v>0</v>
      </c>
      <c r="T430" s="272"/>
      <c r="U430" s="275">
        <v>1</v>
      </c>
      <c r="V430" s="175">
        <f t="shared" si="159"/>
        <v>0</v>
      </c>
      <c r="W430" s="301"/>
      <c r="X430" s="175">
        <f t="shared" si="146"/>
        <v>0</v>
      </c>
      <c r="Y430" s="175">
        <f t="shared" si="160"/>
        <v>0</v>
      </c>
      <c r="Z430" s="175">
        <f t="shared" si="147"/>
        <v>0</v>
      </c>
      <c r="AA430" s="274"/>
      <c r="AB430" s="271"/>
      <c r="AC430" s="272"/>
    </row>
    <row r="431" spans="1:29" ht="22.5">
      <c r="A431" s="172">
        <v>32</v>
      </c>
      <c r="B431" s="172">
        <v>6</v>
      </c>
      <c r="C431" s="172" t="s">
        <v>155</v>
      </c>
      <c r="D431" s="276" t="s">
        <v>900</v>
      </c>
      <c r="E431" s="276" t="s">
        <v>901</v>
      </c>
      <c r="F431" s="276" t="s">
        <v>902</v>
      </c>
      <c r="G431" s="173">
        <v>2013</v>
      </c>
      <c r="H431" s="173" t="s">
        <v>1275</v>
      </c>
      <c r="I431" s="173">
        <v>2</v>
      </c>
      <c r="J431" s="173" t="s">
        <v>1642</v>
      </c>
      <c r="K431" s="173" t="s">
        <v>902</v>
      </c>
      <c r="L431" s="173">
        <v>0</v>
      </c>
      <c r="M431" s="174">
        <v>1</v>
      </c>
      <c r="N431" s="270"/>
      <c r="O431" s="177">
        <f t="shared" si="145"/>
        <v>0</v>
      </c>
      <c r="P431" s="176"/>
      <c r="Q431" s="177">
        <f t="shared" si="156"/>
        <v>0</v>
      </c>
      <c r="R431" s="175">
        <f t="shared" si="157"/>
        <v>0</v>
      </c>
      <c r="S431" s="177">
        <f t="shared" si="158"/>
        <v>0</v>
      </c>
      <c r="T431" s="272"/>
      <c r="U431" s="275">
        <v>1</v>
      </c>
      <c r="V431" s="175">
        <f t="shared" si="159"/>
        <v>0</v>
      </c>
      <c r="W431" s="301"/>
      <c r="X431" s="175">
        <f t="shared" si="146"/>
        <v>0</v>
      </c>
      <c r="Y431" s="175">
        <f t="shared" si="160"/>
        <v>0</v>
      </c>
      <c r="Z431" s="175">
        <f t="shared" si="147"/>
        <v>0</v>
      </c>
      <c r="AA431" s="274"/>
      <c r="AB431" s="271"/>
      <c r="AC431" s="272"/>
    </row>
    <row r="432" spans="1:29" ht="22.5">
      <c r="A432" s="172">
        <v>32</v>
      </c>
      <c r="B432" s="172">
        <v>7</v>
      </c>
      <c r="C432" s="172" t="s">
        <v>155</v>
      </c>
      <c r="D432" s="276" t="s">
        <v>903</v>
      </c>
      <c r="E432" s="276" t="s">
        <v>894</v>
      </c>
      <c r="F432" s="276" t="s">
        <v>904</v>
      </c>
      <c r="G432" s="173">
        <v>2009</v>
      </c>
      <c r="H432" s="173" t="s">
        <v>1275</v>
      </c>
      <c r="I432" s="173">
        <v>2</v>
      </c>
      <c r="J432" s="173">
        <v>0</v>
      </c>
      <c r="K432" s="173" t="s">
        <v>904</v>
      </c>
      <c r="L432" s="173">
        <v>0</v>
      </c>
      <c r="M432" s="174">
        <v>1</v>
      </c>
      <c r="N432" s="270"/>
      <c r="O432" s="177">
        <f t="shared" si="145"/>
        <v>0</v>
      </c>
      <c r="P432" s="176"/>
      <c r="Q432" s="177">
        <f t="shared" si="156"/>
        <v>0</v>
      </c>
      <c r="R432" s="175">
        <f t="shared" si="157"/>
        <v>0</v>
      </c>
      <c r="S432" s="177">
        <f t="shared" si="158"/>
        <v>0</v>
      </c>
      <c r="T432" s="272"/>
      <c r="U432" s="275">
        <v>1</v>
      </c>
      <c r="V432" s="175">
        <f t="shared" si="159"/>
        <v>0</v>
      </c>
      <c r="W432" s="301"/>
      <c r="X432" s="175">
        <f t="shared" si="146"/>
        <v>0</v>
      </c>
      <c r="Y432" s="175">
        <f t="shared" si="160"/>
        <v>0</v>
      </c>
      <c r="Z432" s="175">
        <f t="shared" si="147"/>
        <v>0</v>
      </c>
      <c r="AA432" s="274"/>
      <c r="AB432" s="271"/>
      <c r="AC432" s="272"/>
    </row>
    <row r="433" spans="1:29" ht="22.5">
      <c r="A433" s="172">
        <v>32</v>
      </c>
      <c r="B433" s="172">
        <v>8</v>
      </c>
      <c r="C433" s="172" t="s">
        <v>155</v>
      </c>
      <c r="D433" s="276" t="s">
        <v>905</v>
      </c>
      <c r="E433" s="276" t="s">
        <v>906</v>
      </c>
      <c r="F433" s="276" t="s">
        <v>907</v>
      </c>
      <c r="G433" s="173">
        <v>2006</v>
      </c>
      <c r="H433" s="173" t="s">
        <v>1275</v>
      </c>
      <c r="I433" s="173">
        <v>2</v>
      </c>
      <c r="J433" s="173">
        <v>0</v>
      </c>
      <c r="K433" s="173" t="s">
        <v>907</v>
      </c>
      <c r="L433" s="173">
        <v>0</v>
      </c>
      <c r="M433" s="174">
        <v>1</v>
      </c>
      <c r="N433" s="270"/>
      <c r="O433" s="177">
        <f t="shared" si="145"/>
        <v>0</v>
      </c>
      <c r="P433" s="176"/>
      <c r="Q433" s="177">
        <f t="shared" si="156"/>
        <v>0</v>
      </c>
      <c r="R433" s="175">
        <f t="shared" si="157"/>
        <v>0</v>
      </c>
      <c r="S433" s="177">
        <f t="shared" si="158"/>
        <v>0</v>
      </c>
      <c r="T433" s="272"/>
      <c r="U433" s="275">
        <v>1</v>
      </c>
      <c r="V433" s="175">
        <f t="shared" si="159"/>
        <v>0</v>
      </c>
      <c r="W433" s="301"/>
      <c r="X433" s="175">
        <f t="shared" si="146"/>
        <v>0</v>
      </c>
      <c r="Y433" s="175">
        <f t="shared" si="160"/>
        <v>0</v>
      </c>
      <c r="Z433" s="175">
        <f t="shared" si="147"/>
        <v>0</v>
      </c>
      <c r="AA433" s="274"/>
      <c r="AB433" s="271"/>
      <c r="AC433" s="272"/>
    </row>
    <row r="434" spans="1:29" ht="22.5">
      <c r="A434" s="172">
        <v>32</v>
      </c>
      <c r="B434" s="172">
        <v>9</v>
      </c>
      <c r="C434" s="172" t="s">
        <v>155</v>
      </c>
      <c r="D434" s="276" t="s">
        <v>905</v>
      </c>
      <c r="E434" s="276" t="s">
        <v>906</v>
      </c>
      <c r="F434" s="276" t="s">
        <v>908</v>
      </c>
      <c r="G434" s="173"/>
      <c r="H434" s="173" t="s">
        <v>1275</v>
      </c>
      <c r="I434" s="173">
        <v>2</v>
      </c>
      <c r="J434" s="173">
        <v>0</v>
      </c>
      <c r="K434" s="173" t="s">
        <v>908</v>
      </c>
      <c r="L434" s="173">
        <v>0</v>
      </c>
      <c r="M434" s="174">
        <v>1</v>
      </c>
      <c r="N434" s="270"/>
      <c r="O434" s="177">
        <f t="shared" si="145"/>
        <v>0</v>
      </c>
      <c r="P434" s="176"/>
      <c r="Q434" s="177">
        <f t="shared" si="156"/>
        <v>0</v>
      </c>
      <c r="R434" s="175">
        <f t="shared" si="157"/>
        <v>0</v>
      </c>
      <c r="S434" s="177">
        <f t="shared" si="158"/>
        <v>0</v>
      </c>
      <c r="T434" s="272"/>
      <c r="U434" s="275">
        <v>1</v>
      </c>
      <c r="V434" s="175">
        <f t="shared" si="159"/>
        <v>0</v>
      </c>
      <c r="W434" s="301"/>
      <c r="X434" s="175">
        <f t="shared" si="146"/>
        <v>0</v>
      </c>
      <c r="Y434" s="175">
        <f t="shared" si="160"/>
        <v>0</v>
      </c>
      <c r="Z434" s="175">
        <f t="shared" si="147"/>
        <v>0</v>
      </c>
      <c r="AA434" s="274"/>
      <c r="AB434" s="271"/>
      <c r="AC434" s="272"/>
    </row>
    <row r="435" spans="1:29">
      <c r="A435" s="172">
        <v>32</v>
      </c>
      <c r="B435" s="172">
        <v>10</v>
      </c>
      <c r="C435" s="172" t="s">
        <v>155</v>
      </c>
      <c r="D435" s="276" t="s">
        <v>890</v>
      </c>
      <c r="E435" s="276"/>
      <c r="F435" s="276" t="s">
        <v>909</v>
      </c>
      <c r="G435" s="173">
        <v>2013</v>
      </c>
      <c r="H435" s="173" t="s">
        <v>1275</v>
      </c>
      <c r="I435" s="173">
        <v>2</v>
      </c>
      <c r="J435" s="173" t="s">
        <v>1470</v>
      </c>
      <c r="K435" s="173" t="s">
        <v>909</v>
      </c>
      <c r="L435" s="173">
        <v>0</v>
      </c>
      <c r="M435" s="174">
        <v>1</v>
      </c>
      <c r="N435" s="270"/>
      <c r="O435" s="177">
        <f t="shared" si="145"/>
        <v>0</v>
      </c>
      <c r="P435" s="176"/>
      <c r="Q435" s="177">
        <f t="shared" si="156"/>
        <v>0</v>
      </c>
      <c r="R435" s="175">
        <f t="shared" si="157"/>
        <v>0</v>
      </c>
      <c r="S435" s="177">
        <f t="shared" si="158"/>
        <v>0</v>
      </c>
      <c r="T435" s="272"/>
      <c r="U435" s="275">
        <v>1</v>
      </c>
      <c r="V435" s="175">
        <f t="shared" si="159"/>
        <v>0</v>
      </c>
      <c r="W435" s="301"/>
      <c r="X435" s="175">
        <f t="shared" si="146"/>
        <v>0</v>
      </c>
      <c r="Y435" s="175">
        <f t="shared" si="160"/>
        <v>0</v>
      </c>
      <c r="Z435" s="175">
        <f t="shared" si="147"/>
        <v>0</v>
      </c>
      <c r="AA435" s="274"/>
      <c r="AB435" s="271"/>
      <c r="AC435" s="272"/>
    </row>
    <row r="436" spans="1:29">
      <c r="A436" s="172">
        <v>32</v>
      </c>
      <c r="B436" s="172">
        <v>11</v>
      </c>
      <c r="C436" s="172" t="s">
        <v>155</v>
      </c>
      <c r="D436" s="276" t="s">
        <v>910</v>
      </c>
      <c r="E436" s="276" t="s">
        <v>911</v>
      </c>
      <c r="F436" s="276">
        <v>1756</v>
      </c>
      <c r="G436" s="173"/>
      <c r="H436" s="173" t="s">
        <v>1275</v>
      </c>
      <c r="I436" s="173">
        <v>2</v>
      </c>
      <c r="J436" s="173" t="s">
        <v>1643</v>
      </c>
      <c r="K436" s="173">
        <v>1756</v>
      </c>
      <c r="L436" s="173">
        <v>0</v>
      </c>
      <c r="M436" s="174">
        <v>1</v>
      </c>
      <c r="N436" s="270"/>
      <c r="O436" s="177">
        <f t="shared" si="145"/>
        <v>0</v>
      </c>
      <c r="P436" s="176"/>
      <c r="Q436" s="177">
        <f t="shared" si="156"/>
        <v>0</v>
      </c>
      <c r="R436" s="175">
        <f t="shared" si="157"/>
        <v>0</v>
      </c>
      <c r="S436" s="177">
        <f t="shared" si="158"/>
        <v>0</v>
      </c>
      <c r="T436" s="272"/>
      <c r="U436" s="275">
        <v>1</v>
      </c>
      <c r="V436" s="175">
        <f t="shared" si="159"/>
        <v>0</v>
      </c>
      <c r="W436" s="301"/>
      <c r="X436" s="175">
        <f t="shared" si="146"/>
        <v>0</v>
      </c>
      <c r="Y436" s="175">
        <f t="shared" si="160"/>
        <v>0</v>
      </c>
      <c r="Z436" s="175">
        <f t="shared" si="147"/>
        <v>0</v>
      </c>
      <c r="AA436" s="274"/>
      <c r="AB436" s="271"/>
      <c r="AC436" s="272"/>
    </row>
    <row r="437" spans="1:29" ht="22.5">
      <c r="A437" s="172">
        <v>32</v>
      </c>
      <c r="B437" s="172">
        <v>12</v>
      </c>
      <c r="C437" s="172" t="s">
        <v>155</v>
      </c>
      <c r="D437" s="276" t="s">
        <v>910</v>
      </c>
      <c r="E437" s="276" t="s">
        <v>912</v>
      </c>
      <c r="F437" s="276" t="s">
        <v>913</v>
      </c>
      <c r="G437" s="173">
        <v>2012</v>
      </c>
      <c r="H437" s="173" t="s">
        <v>1275</v>
      </c>
      <c r="I437" s="173">
        <v>2</v>
      </c>
      <c r="J437" s="173" t="s">
        <v>1643</v>
      </c>
      <c r="K437" s="173" t="s">
        <v>913</v>
      </c>
      <c r="L437" s="173">
        <v>0</v>
      </c>
      <c r="M437" s="174">
        <v>1</v>
      </c>
      <c r="N437" s="270"/>
      <c r="O437" s="177">
        <f t="shared" si="145"/>
        <v>0</v>
      </c>
      <c r="P437" s="176"/>
      <c r="Q437" s="177">
        <f t="shared" si="156"/>
        <v>0</v>
      </c>
      <c r="R437" s="175">
        <f t="shared" si="157"/>
        <v>0</v>
      </c>
      <c r="S437" s="177">
        <f t="shared" si="158"/>
        <v>0</v>
      </c>
      <c r="T437" s="272"/>
      <c r="U437" s="275">
        <v>1</v>
      </c>
      <c r="V437" s="175">
        <f t="shared" si="159"/>
        <v>0</v>
      </c>
      <c r="W437" s="301"/>
      <c r="X437" s="175">
        <f t="shared" si="146"/>
        <v>0</v>
      </c>
      <c r="Y437" s="175">
        <f t="shared" si="160"/>
        <v>0</v>
      </c>
      <c r="Z437" s="175">
        <f t="shared" si="147"/>
        <v>0</v>
      </c>
      <c r="AA437" s="274"/>
      <c r="AB437" s="271"/>
      <c r="AC437" s="272"/>
    </row>
    <row r="438" spans="1:29">
      <c r="A438" s="172">
        <v>32</v>
      </c>
      <c r="B438" s="172">
        <v>13</v>
      </c>
      <c r="C438" s="172" t="s">
        <v>155</v>
      </c>
      <c r="D438" s="276" t="s">
        <v>914</v>
      </c>
      <c r="E438" s="276" t="s">
        <v>915</v>
      </c>
      <c r="F438" s="276">
        <v>359</v>
      </c>
      <c r="G438" s="173"/>
      <c r="H438" s="173" t="s">
        <v>1275</v>
      </c>
      <c r="I438" s="173">
        <v>2</v>
      </c>
      <c r="J438" s="173">
        <v>0</v>
      </c>
      <c r="K438" s="173">
        <v>359</v>
      </c>
      <c r="L438" s="173">
        <v>0</v>
      </c>
      <c r="M438" s="174">
        <v>1</v>
      </c>
      <c r="N438" s="270"/>
      <c r="O438" s="177">
        <f t="shared" si="145"/>
        <v>0</v>
      </c>
      <c r="P438" s="176"/>
      <c r="Q438" s="177">
        <f t="shared" si="156"/>
        <v>0</v>
      </c>
      <c r="R438" s="175">
        <f t="shared" si="157"/>
        <v>0</v>
      </c>
      <c r="S438" s="177">
        <f t="shared" si="158"/>
        <v>0</v>
      </c>
      <c r="T438" s="272"/>
      <c r="U438" s="275">
        <v>1</v>
      </c>
      <c r="V438" s="175">
        <f t="shared" si="159"/>
        <v>0</v>
      </c>
      <c r="W438" s="301"/>
      <c r="X438" s="175">
        <f t="shared" si="146"/>
        <v>0</v>
      </c>
      <c r="Y438" s="175">
        <f t="shared" si="160"/>
        <v>0</v>
      </c>
      <c r="Z438" s="175">
        <f t="shared" si="147"/>
        <v>0</v>
      </c>
      <c r="AA438" s="274"/>
      <c r="AB438" s="271"/>
      <c r="AC438" s="272"/>
    </row>
    <row r="439" spans="1:29" ht="22.5">
      <c r="A439" s="172">
        <v>32</v>
      </c>
      <c r="B439" s="172">
        <v>14</v>
      </c>
      <c r="C439" s="172" t="s">
        <v>155</v>
      </c>
      <c r="D439" s="276" t="s">
        <v>916</v>
      </c>
      <c r="E439" s="276" t="s">
        <v>917</v>
      </c>
      <c r="F439" s="276" t="s">
        <v>918</v>
      </c>
      <c r="G439" s="173">
        <v>2016</v>
      </c>
      <c r="H439" s="173" t="s">
        <v>1275</v>
      </c>
      <c r="I439" s="173">
        <v>2</v>
      </c>
      <c r="J439" s="173" t="s">
        <v>1644</v>
      </c>
      <c r="K439" s="173" t="s">
        <v>918</v>
      </c>
      <c r="L439" s="173">
        <v>0</v>
      </c>
      <c r="M439" s="174">
        <v>1</v>
      </c>
      <c r="N439" s="270"/>
      <c r="O439" s="177">
        <f t="shared" si="145"/>
        <v>0</v>
      </c>
      <c r="P439" s="176"/>
      <c r="Q439" s="177">
        <f t="shared" si="156"/>
        <v>0</v>
      </c>
      <c r="R439" s="175">
        <f t="shared" si="157"/>
        <v>0</v>
      </c>
      <c r="S439" s="177">
        <f t="shared" si="158"/>
        <v>0</v>
      </c>
      <c r="T439" s="272"/>
      <c r="U439" s="275">
        <v>1</v>
      </c>
      <c r="V439" s="175">
        <f t="shared" si="159"/>
        <v>0</v>
      </c>
      <c r="W439" s="301"/>
      <c r="X439" s="175">
        <f t="shared" si="146"/>
        <v>0</v>
      </c>
      <c r="Y439" s="175">
        <f t="shared" si="160"/>
        <v>0</v>
      </c>
      <c r="Z439" s="175">
        <f t="shared" si="147"/>
        <v>0</v>
      </c>
      <c r="AA439" s="274"/>
      <c r="AB439" s="271"/>
      <c r="AC439" s="272"/>
    </row>
    <row r="440" spans="1:29">
      <c r="A440" s="172">
        <v>32</v>
      </c>
      <c r="B440" s="172">
        <v>15</v>
      </c>
      <c r="C440" s="172" t="s">
        <v>155</v>
      </c>
      <c r="D440" s="276" t="s">
        <v>919</v>
      </c>
      <c r="E440" s="276" t="s">
        <v>920</v>
      </c>
      <c r="F440" s="276" t="s">
        <v>921</v>
      </c>
      <c r="G440" s="173">
        <v>2013</v>
      </c>
      <c r="H440" s="173" t="s">
        <v>1275</v>
      </c>
      <c r="I440" s="173">
        <v>2</v>
      </c>
      <c r="J440" s="173" t="s">
        <v>1470</v>
      </c>
      <c r="K440" s="173" t="s">
        <v>921</v>
      </c>
      <c r="L440" s="173">
        <v>0</v>
      </c>
      <c r="M440" s="174">
        <v>1</v>
      </c>
      <c r="N440" s="270"/>
      <c r="O440" s="177">
        <f t="shared" si="145"/>
        <v>0</v>
      </c>
      <c r="P440" s="176"/>
      <c r="Q440" s="177">
        <f t="shared" si="156"/>
        <v>0</v>
      </c>
      <c r="R440" s="175">
        <f t="shared" si="157"/>
        <v>0</v>
      </c>
      <c r="S440" s="177">
        <f t="shared" si="158"/>
        <v>0</v>
      </c>
      <c r="T440" s="272"/>
      <c r="U440" s="275">
        <v>1</v>
      </c>
      <c r="V440" s="175">
        <f t="shared" si="159"/>
        <v>0</v>
      </c>
      <c r="W440" s="301"/>
      <c r="X440" s="175">
        <f t="shared" si="146"/>
        <v>0</v>
      </c>
      <c r="Y440" s="175">
        <f t="shared" si="160"/>
        <v>0</v>
      </c>
      <c r="Z440" s="175">
        <f t="shared" si="147"/>
        <v>0</v>
      </c>
      <c r="AA440" s="274"/>
      <c r="AB440" s="271"/>
      <c r="AC440" s="272"/>
    </row>
    <row r="441" spans="1:29" s="288" customFormat="1">
      <c r="A441" s="277">
        <v>32</v>
      </c>
      <c r="B441" s="277">
        <v>0</v>
      </c>
      <c r="C441" s="277">
        <v>0</v>
      </c>
      <c r="D441" s="278">
        <v>0</v>
      </c>
      <c r="E441" s="278">
        <v>0</v>
      </c>
      <c r="F441" s="278">
        <v>0</v>
      </c>
      <c r="G441" s="279">
        <v>0</v>
      </c>
      <c r="H441" s="279">
        <v>0</v>
      </c>
      <c r="I441" s="279">
        <v>0</v>
      </c>
      <c r="J441" s="279">
        <v>0</v>
      </c>
      <c r="K441" s="279">
        <v>0</v>
      </c>
      <c r="L441" s="279">
        <v>0</v>
      </c>
      <c r="M441" s="280">
        <v>0</v>
      </c>
      <c r="N441" s="281"/>
      <c r="O441" s="282">
        <f>SUM(O426:O440)</f>
        <v>0</v>
      </c>
      <c r="P441" s="302"/>
      <c r="Q441" s="282">
        <f t="shared" ref="Q441:Z441" si="161">SUM(Q426:Q440)</f>
        <v>0</v>
      </c>
      <c r="R441" s="282"/>
      <c r="S441" s="282">
        <f t="shared" si="161"/>
        <v>0</v>
      </c>
      <c r="T441" s="309"/>
      <c r="U441" s="282">
        <f t="shared" si="161"/>
        <v>15</v>
      </c>
      <c r="V441" s="282">
        <f t="shared" si="161"/>
        <v>0</v>
      </c>
      <c r="W441" s="301"/>
      <c r="X441" s="282">
        <f t="shared" si="161"/>
        <v>0</v>
      </c>
      <c r="Y441" s="282"/>
      <c r="Z441" s="282">
        <f t="shared" si="161"/>
        <v>0</v>
      </c>
      <c r="AA441" s="286"/>
      <c r="AB441" s="287"/>
      <c r="AC441" s="284"/>
    </row>
    <row r="442" spans="1:29" s="288" customFormat="1">
      <c r="A442" s="277">
        <v>33</v>
      </c>
      <c r="B442" s="277">
        <v>0</v>
      </c>
      <c r="C442" s="277" t="s">
        <v>155</v>
      </c>
      <c r="D442" s="278" t="s">
        <v>922</v>
      </c>
      <c r="E442" s="278" t="s">
        <v>923</v>
      </c>
      <c r="F442" s="278">
        <v>6304200</v>
      </c>
      <c r="G442" s="279">
        <v>2006</v>
      </c>
      <c r="H442" s="279" t="s">
        <v>1275</v>
      </c>
      <c r="I442" s="279">
        <v>2</v>
      </c>
      <c r="J442" s="279" t="s">
        <v>1645</v>
      </c>
      <c r="K442" s="279">
        <v>6304200</v>
      </c>
      <c r="L442" s="279">
        <v>0</v>
      </c>
      <c r="M442" s="280">
        <v>1</v>
      </c>
      <c r="N442" s="281"/>
      <c r="O442" s="282">
        <f t="shared" si="145"/>
        <v>0</v>
      </c>
      <c r="P442" s="302"/>
      <c r="Q442" s="282">
        <f t="shared" ref="Q442:Q456" si="162">O442*P442</f>
        <v>0</v>
      </c>
      <c r="R442" s="283">
        <f t="shared" ref="R442:R456" si="163">S442/(M442*I442)</f>
        <v>0</v>
      </c>
      <c r="S442" s="282">
        <f t="shared" ref="S442:S456" si="164">O442+Q442</f>
        <v>0</v>
      </c>
      <c r="T442" s="284"/>
      <c r="U442" s="285">
        <v>1</v>
      </c>
      <c r="V442" s="283">
        <f t="shared" ref="V442:V456" si="165">T442*U442*M442</f>
        <v>0</v>
      </c>
      <c r="W442" s="301"/>
      <c r="X442" s="283">
        <f t="shared" si="146"/>
        <v>0</v>
      </c>
      <c r="Y442" s="283">
        <f t="shared" ref="Y442:Y456" si="166">Z442/(M442*U442)</f>
        <v>0</v>
      </c>
      <c r="Z442" s="283">
        <f t="shared" si="147"/>
        <v>0</v>
      </c>
      <c r="AA442" s="286"/>
      <c r="AB442" s="287"/>
      <c r="AC442" s="284"/>
    </row>
    <row r="443" spans="1:29">
      <c r="A443" s="172">
        <v>34</v>
      </c>
      <c r="B443" s="172">
        <v>1</v>
      </c>
      <c r="C443" s="172" t="s">
        <v>116</v>
      </c>
      <c r="D443" s="276" t="s">
        <v>924</v>
      </c>
      <c r="E443" s="276" t="s">
        <v>925</v>
      </c>
      <c r="F443" s="276">
        <v>10021000799</v>
      </c>
      <c r="G443" s="173"/>
      <c r="H443" s="173" t="s">
        <v>1275</v>
      </c>
      <c r="I443" s="173">
        <v>2</v>
      </c>
      <c r="J443" s="173">
        <v>0</v>
      </c>
      <c r="K443" s="173" t="s">
        <v>1646</v>
      </c>
      <c r="L443" s="173" t="s">
        <v>1418</v>
      </c>
      <c r="M443" s="174">
        <v>1</v>
      </c>
      <c r="N443" s="270"/>
      <c r="O443" s="177">
        <f t="shared" si="145"/>
        <v>0</v>
      </c>
      <c r="P443" s="176"/>
      <c r="Q443" s="177">
        <f t="shared" si="162"/>
        <v>0</v>
      </c>
      <c r="R443" s="175">
        <f t="shared" si="163"/>
        <v>0</v>
      </c>
      <c r="S443" s="177">
        <f t="shared" si="164"/>
        <v>0</v>
      </c>
      <c r="T443" s="272"/>
      <c r="U443" s="275">
        <v>1</v>
      </c>
      <c r="V443" s="175">
        <f t="shared" si="165"/>
        <v>0</v>
      </c>
      <c r="W443" s="301"/>
      <c r="X443" s="175">
        <f t="shared" si="146"/>
        <v>0</v>
      </c>
      <c r="Y443" s="175">
        <f t="shared" si="166"/>
        <v>0</v>
      </c>
      <c r="Z443" s="175">
        <f t="shared" si="147"/>
        <v>0</v>
      </c>
      <c r="AA443" s="274"/>
      <c r="AB443" s="271"/>
      <c r="AC443" s="272"/>
    </row>
    <row r="444" spans="1:29">
      <c r="A444" s="172">
        <v>34</v>
      </c>
      <c r="B444" s="172">
        <v>2</v>
      </c>
      <c r="C444" s="172" t="s">
        <v>116</v>
      </c>
      <c r="D444" s="276" t="s">
        <v>926</v>
      </c>
      <c r="E444" s="276" t="s">
        <v>631</v>
      </c>
      <c r="F444" s="276" t="s">
        <v>927</v>
      </c>
      <c r="G444" s="173">
        <v>2007</v>
      </c>
      <c r="H444" s="173" t="s">
        <v>1275</v>
      </c>
      <c r="I444" s="173">
        <v>2</v>
      </c>
      <c r="J444" s="173" t="s">
        <v>1647</v>
      </c>
      <c r="K444" s="173">
        <v>26331520</v>
      </c>
      <c r="L444" s="173" t="s">
        <v>1418</v>
      </c>
      <c r="M444" s="174">
        <v>1</v>
      </c>
      <c r="N444" s="270"/>
      <c r="O444" s="177">
        <f t="shared" si="145"/>
        <v>0</v>
      </c>
      <c r="P444" s="176"/>
      <c r="Q444" s="177">
        <f t="shared" si="162"/>
        <v>0</v>
      </c>
      <c r="R444" s="175">
        <f t="shared" si="163"/>
        <v>0</v>
      </c>
      <c r="S444" s="177">
        <f t="shared" si="164"/>
        <v>0</v>
      </c>
      <c r="T444" s="272"/>
      <c r="U444" s="275">
        <v>1</v>
      </c>
      <c r="V444" s="175">
        <f t="shared" si="165"/>
        <v>0</v>
      </c>
      <c r="W444" s="301"/>
      <c r="X444" s="175">
        <f t="shared" si="146"/>
        <v>0</v>
      </c>
      <c r="Y444" s="175">
        <f t="shared" si="166"/>
        <v>0</v>
      </c>
      <c r="Z444" s="175">
        <f t="shared" si="147"/>
        <v>0</v>
      </c>
      <c r="AA444" s="274"/>
      <c r="AB444" s="271"/>
      <c r="AC444" s="272"/>
    </row>
    <row r="445" spans="1:29">
      <c r="A445" s="172">
        <v>34</v>
      </c>
      <c r="B445" s="172">
        <v>3</v>
      </c>
      <c r="C445" s="172" t="s">
        <v>116</v>
      </c>
      <c r="D445" s="276" t="s">
        <v>928</v>
      </c>
      <c r="E445" s="276" t="s">
        <v>929</v>
      </c>
      <c r="F445" s="276" t="s">
        <v>294</v>
      </c>
      <c r="G445" s="173">
        <v>2007</v>
      </c>
      <c r="H445" s="173" t="s">
        <v>1275</v>
      </c>
      <c r="I445" s="173">
        <v>2</v>
      </c>
      <c r="J445" s="173">
        <v>0</v>
      </c>
      <c r="K445" s="173">
        <v>0</v>
      </c>
      <c r="L445" s="173">
        <v>0</v>
      </c>
      <c r="M445" s="174">
        <v>1</v>
      </c>
      <c r="N445" s="270"/>
      <c r="O445" s="177">
        <f t="shared" si="145"/>
        <v>0</v>
      </c>
      <c r="P445" s="176"/>
      <c r="Q445" s="177">
        <f t="shared" si="162"/>
        <v>0</v>
      </c>
      <c r="R445" s="175">
        <f t="shared" si="163"/>
        <v>0</v>
      </c>
      <c r="S445" s="177">
        <f t="shared" si="164"/>
        <v>0</v>
      </c>
      <c r="T445" s="272"/>
      <c r="U445" s="275">
        <v>1</v>
      </c>
      <c r="V445" s="175">
        <f t="shared" si="165"/>
        <v>0</v>
      </c>
      <c r="W445" s="301"/>
      <c r="X445" s="175">
        <f t="shared" si="146"/>
        <v>0</v>
      </c>
      <c r="Y445" s="175">
        <f t="shared" si="166"/>
        <v>0</v>
      </c>
      <c r="Z445" s="175">
        <f t="shared" si="147"/>
        <v>0</v>
      </c>
      <c r="AA445" s="274"/>
      <c r="AB445" s="271"/>
      <c r="AC445" s="272"/>
    </row>
    <row r="446" spans="1:29" ht="22.5">
      <c r="A446" s="172">
        <v>34</v>
      </c>
      <c r="B446" s="172">
        <v>4</v>
      </c>
      <c r="C446" s="172" t="s">
        <v>116</v>
      </c>
      <c r="D446" s="276" t="s">
        <v>930</v>
      </c>
      <c r="E446" s="276" t="s">
        <v>931</v>
      </c>
      <c r="F446" s="276">
        <v>130</v>
      </c>
      <c r="G446" s="173">
        <v>2008</v>
      </c>
      <c r="H446" s="173" t="s">
        <v>1275</v>
      </c>
      <c r="I446" s="173">
        <v>2</v>
      </c>
      <c r="J446" s="173" t="s">
        <v>1603</v>
      </c>
      <c r="K446" s="173" t="s">
        <v>1648</v>
      </c>
      <c r="L446" s="173" t="s">
        <v>1418</v>
      </c>
      <c r="M446" s="174">
        <v>1</v>
      </c>
      <c r="N446" s="270"/>
      <c r="O446" s="177">
        <f t="shared" si="145"/>
        <v>0</v>
      </c>
      <c r="P446" s="176"/>
      <c r="Q446" s="177">
        <f t="shared" si="162"/>
        <v>0</v>
      </c>
      <c r="R446" s="175">
        <f t="shared" si="163"/>
        <v>0</v>
      </c>
      <c r="S446" s="177">
        <f t="shared" si="164"/>
        <v>0</v>
      </c>
      <c r="T446" s="272"/>
      <c r="U446" s="275">
        <v>1</v>
      </c>
      <c r="V446" s="175">
        <f t="shared" si="165"/>
        <v>0</v>
      </c>
      <c r="W446" s="301"/>
      <c r="X446" s="175">
        <f t="shared" si="146"/>
        <v>0</v>
      </c>
      <c r="Y446" s="175">
        <f t="shared" si="166"/>
        <v>0</v>
      </c>
      <c r="Z446" s="175">
        <f t="shared" si="147"/>
        <v>0</v>
      </c>
      <c r="AA446" s="274"/>
      <c r="AB446" s="271"/>
      <c r="AC446" s="272"/>
    </row>
    <row r="447" spans="1:29">
      <c r="A447" s="172">
        <v>34</v>
      </c>
      <c r="B447" s="172">
        <v>5</v>
      </c>
      <c r="C447" s="172" t="s">
        <v>155</v>
      </c>
      <c r="D447" s="276" t="s">
        <v>932</v>
      </c>
      <c r="E447" s="276" t="s">
        <v>933</v>
      </c>
      <c r="F447" s="276">
        <v>3597</v>
      </c>
      <c r="G447" s="173">
        <v>1989</v>
      </c>
      <c r="H447" s="173" t="s">
        <v>1275</v>
      </c>
      <c r="I447" s="173">
        <v>2</v>
      </c>
      <c r="J447" s="173" t="s">
        <v>1649</v>
      </c>
      <c r="K447" s="173">
        <v>3597</v>
      </c>
      <c r="L447" s="173">
        <v>0</v>
      </c>
      <c r="M447" s="174">
        <v>1</v>
      </c>
      <c r="N447" s="270"/>
      <c r="O447" s="177">
        <f t="shared" si="145"/>
        <v>0</v>
      </c>
      <c r="P447" s="176"/>
      <c r="Q447" s="177">
        <f t="shared" si="162"/>
        <v>0</v>
      </c>
      <c r="R447" s="175">
        <f t="shared" si="163"/>
        <v>0</v>
      </c>
      <c r="S447" s="177">
        <f t="shared" si="164"/>
        <v>0</v>
      </c>
      <c r="T447" s="272"/>
      <c r="U447" s="275">
        <v>1</v>
      </c>
      <c r="V447" s="175">
        <f t="shared" si="165"/>
        <v>0</v>
      </c>
      <c r="W447" s="301"/>
      <c r="X447" s="175">
        <f t="shared" si="146"/>
        <v>0</v>
      </c>
      <c r="Y447" s="175">
        <f t="shared" si="166"/>
        <v>0</v>
      </c>
      <c r="Z447" s="175">
        <f t="shared" si="147"/>
        <v>0</v>
      </c>
      <c r="AA447" s="274"/>
      <c r="AB447" s="271"/>
      <c r="AC447" s="272"/>
    </row>
    <row r="448" spans="1:29">
      <c r="A448" s="172">
        <v>34</v>
      </c>
      <c r="B448" s="172">
        <v>6</v>
      </c>
      <c r="C448" s="172" t="s">
        <v>155</v>
      </c>
      <c r="D448" s="276" t="s">
        <v>934</v>
      </c>
      <c r="E448" s="276" t="s">
        <v>935</v>
      </c>
      <c r="F448" s="276">
        <v>40112</v>
      </c>
      <c r="G448" s="173">
        <v>2011</v>
      </c>
      <c r="H448" s="173" t="s">
        <v>1275</v>
      </c>
      <c r="I448" s="173">
        <v>2</v>
      </c>
      <c r="J448" s="173" t="s">
        <v>1509</v>
      </c>
      <c r="K448" s="173">
        <v>40112</v>
      </c>
      <c r="L448" s="173">
        <v>0</v>
      </c>
      <c r="M448" s="174">
        <v>1</v>
      </c>
      <c r="N448" s="270"/>
      <c r="O448" s="177">
        <f t="shared" si="145"/>
        <v>0</v>
      </c>
      <c r="P448" s="176"/>
      <c r="Q448" s="177">
        <f t="shared" si="162"/>
        <v>0</v>
      </c>
      <c r="R448" s="175">
        <f t="shared" si="163"/>
        <v>0</v>
      </c>
      <c r="S448" s="177">
        <f t="shared" si="164"/>
        <v>0</v>
      </c>
      <c r="T448" s="272"/>
      <c r="U448" s="275">
        <v>1</v>
      </c>
      <c r="V448" s="175">
        <f t="shared" si="165"/>
        <v>0</v>
      </c>
      <c r="W448" s="301"/>
      <c r="X448" s="175">
        <f t="shared" si="146"/>
        <v>0</v>
      </c>
      <c r="Y448" s="175">
        <f t="shared" si="166"/>
        <v>0</v>
      </c>
      <c r="Z448" s="175">
        <f t="shared" si="147"/>
        <v>0</v>
      </c>
      <c r="AA448" s="274"/>
      <c r="AB448" s="271"/>
      <c r="AC448" s="272"/>
    </row>
    <row r="449" spans="1:29" ht="22.5">
      <c r="A449" s="172">
        <v>34</v>
      </c>
      <c r="B449" s="172">
        <v>7</v>
      </c>
      <c r="C449" s="172" t="s">
        <v>155</v>
      </c>
      <c r="D449" s="276" t="s">
        <v>930</v>
      </c>
      <c r="E449" s="276" t="s">
        <v>933</v>
      </c>
      <c r="F449" s="276">
        <v>1014</v>
      </c>
      <c r="G449" s="173">
        <v>1998</v>
      </c>
      <c r="H449" s="173" t="s">
        <v>1275</v>
      </c>
      <c r="I449" s="173">
        <v>2</v>
      </c>
      <c r="J449" s="173" t="s">
        <v>1603</v>
      </c>
      <c r="K449" s="173">
        <v>1014</v>
      </c>
      <c r="L449" s="173">
        <v>0</v>
      </c>
      <c r="M449" s="174">
        <v>1</v>
      </c>
      <c r="N449" s="270"/>
      <c r="O449" s="177">
        <f t="shared" si="145"/>
        <v>0</v>
      </c>
      <c r="P449" s="176"/>
      <c r="Q449" s="177">
        <f t="shared" si="162"/>
        <v>0</v>
      </c>
      <c r="R449" s="175">
        <f t="shared" si="163"/>
        <v>0</v>
      </c>
      <c r="S449" s="177">
        <f t="shared" si="164"/>
        <v>0</v>
      </c>
      <c r="T449" s="272"/>
      <c r="U449" s="275">
        <v>1</v>
      </c>
      <c r="V449" s="175">
        <f t="shared" si="165"/>
        <v>0</v>
      </c>
      <c r="W449" s="301"/>
      <c r="X449" s="175">
        <f t="shared" si="146"/>
        <v>0</v>
      </c>
      <c r="Y449" s="175">
        <f t="shared" si="166"/>
        <v>0</v>
      </c>
      <c r="Z449" s="175">
        <f t="shared" si="147"/>
        <v>0</v>
      </c>
      <c r="AA449" s="274"/>
      <c r="AB449" s="271"/>
      <c r="AC449" s="272"/>
    </row>
    <row r="450" spans="1:29" ht="22.5">
      <c r="A450" s="172">
        <v>34</v>
      </c>
      <c r="B450" s="172">
        <v>8</v>
      </c>
      <c r="C450" s="172" t="s">
        <v>155</v>
      </c>
      <c r="D450" s="276" t="s">
        <v>936</v>
      </c>
      <c r="E450" s="276" t="s">
        <v>937</v>
      </c>
      <c r="F450" s="276">
        <v>1343088</v>
      </c>
      <c r="G450" s="173">
        <v>2011</v>
      </c>
      <c r="H450" s="173" t="s">
        <v>1275</v>
      </c>
      <c r="I450" s="173">
        <v>2</v>
      </c>
      <c r="J450" s="173" t="s">
        <v>1650</v>
      </c>
      <c r="K450" s="173">
        <v>1343088</v>
      </c>
      <c r="L450" s="173">
        <v>0</v>
      </c>
      <c r="M450" s="174">
        <v>1</v>
      </c>
      <c r="N450" s="270"/>
      <c r="O450" s="177">
        <f t="shared" si="145"/>
        <v>0</v>
      </c>
      <c r="P450" s="176"/>
      <c r="Q450" s="177">
        <f t="shared" si="162"/>
        <v>0</v>
      </c>
      <c r="R450" s="175">
        <f t="shared" si="163"/>
        <v>0</v>
      </c>
      <c r="S450" s="177">
        <f t="shared" si="164"/>
        <v>0</v>
      </c>
      <c r="T450" s="272"/>
      <c r="U450" s="275">
        <v>1</v>
      </c>
      <c r="V450" s="175">
        <f t="shared" si="165"/>
        <v>0</v>
      </c>
      <c r="W450" s="301"/>
      <c r="X450" s="175">
        <f t="shared" si="146"/>
        <v>0</v>
      </c>
      <c r="Y450" s="175">
        <f t="shared" si="166"/>
        <v>0</v>
      </c>
      <c r="Z450" s="175">
        <f t="shared" si="147"/>
        <v>0</v>
      </c>
      <c r="AA450" s="274"/>
      <c r="AB450" s="271"/>
      <c r="AC450" s="272"/>
    </row>
    <row r="451" spans="1:29" ht="33.75">
      <c r="A451" s="172">
        <v>34</v>
      </c>
      <c r="B451" s="172">
        <v>9</v>
      </c>
      <c r="C451" s="172" t="s">
        <v>155</v>
      </c>
      <c r="D451" s="276" t="s">
        <v>938</v>
      </c>
      <c r="E451" s="276" t="s">
        <v>939</v>
      </c>
      <c r="F451" s="276" t="s">
        <v>940</v>
      </c>
      <c r="G451" s="173">
        <v>2009</v>
      </c>
      <c r="H451" s="173" t="s">
        <v>1275</v>
      </c>
      <c r="I451" s="173">
        <v>2</v>
      </c>
      <c r="J451" s="173">
        <v>0</v>
      </c>
      <c r="K451" s="173" t="s">
        <v>940</v>
      </c>
      <c r="L451" s="173">
        <v>0</v>
      </c>
      <c r="M451" s="174">
        <v>1</v>
      </c>
      <c r="N451" s="270"/>
      <c r="O451" s="177">
        <f t="shared" si="145"/>
        <v>0</v>
      </c>
      <c r="P451" s="176"/>
      <c r="Q451" s="177">
        <f t="shared" si="162"/>
        <v>0</v>
      </c>
      <c r="R451" s="175">
        <f t="shared" si="163"/>
        <v>0</v>
      </c>
      <c r="S451" s="177">
        <f t="shared" si="164"/>
        <v>0</v>
      </c>
      <c r="T451" s="272"/>
      <c r="U451" s="275">
        <v>1</v>
      </c>
      <c r="V451" s="175">
        <f t="shared" si="165"/>
        <v>0</v>
      </c>
      <c r="W451" s="301"/>
      <c r="X451" s="175">
        <f t="shared" si="146"/>
        <v>0</v>
      </c>
      <c r="Y451" s="175">
        <f t="shared" si="166"/>
        <v>0</v>
      </c>
      <c r="Z451" s="175">
        <f t="shared" si="147"/>
        <v>0</v>
      </c>
      <c r="AA451" s="274"/>
      <c r="AB451" s="271"/>
      <c r="AC451" s="272"/>
    </row>
    <row r="452" spans="1:29" ht="33.75">
      <c r="A452" s="172">
        <v>34</v>
      </c>
      <c r="B452" s="172">
        <v>10</v>
      </c>
      <c r="C452" s="172" t="s">
        <v>155</v>
      </c>
      <c r="D452" s="276" t="s">
        <v>941</v>
      </c>
      <c r="E452" s="276" t="s">
        <v>942</v>
      </c>
      <c r="F452" s="276" t="s">
        <v>943</v>
      </c>
      <c r="G452" s="173">
        <v>2014</v>
      </c>
      <c r="H452" s="173" t="s">
        <v>1275</v>
      </c>
      <c r="I452" s="173">
        <v>2</v>
      </c>
      <c r="J452" s="173">
        <v>0</v>
      </c>
      <c r="K452" s="173" t="s">
        <v>943</v>
      </c>
      <c r="L452" s="173">
        <v>0</v>
      </c>
      <c r="M452" s="174">
        <v>1</v>
      </c>
      <c r="N452" s="270"/>
      <c r="O452" s="177">
        <f t="shared" si="145"/>
        <v>0</v>
      </c>
      <c r="P452" s="176"/>
      <c r="Q452" s="177">
        <f t="shared" si="162"/>
        <v>0</v>
      </c>
      <c r="R452" s="175">
        <f t="shared" si="163"/>
        <v>0</v>
      </c>
      <c r="S452" s="177">
        <f t="shared" si="164"/>
        <v>0</v>
      </c>
      <c r="T452" s="272"/>
      <c r="U452" s="275">
        <v>1</v>
      </c>
      <c r="V452" s="175">
        <f t="shared" si="165"/>
        <v>0</v>
      </c>
      <c r="W452" s="301"/>
      <c r="X452" s="175">
        <f t="shared" si="146"/>
        <v>0</v>
      </c>
      <c r="Y452" s="175">
        <f t="shared" si="166"/>
        <v>0</v>
      </c>
      <c r="Z452" s="175">
        <f t="shared" si="147"/>
        <v>0</v>
      </c>
      <c r="AA452" s="274"/>
      <c r="AB452" s="271"/>
      <c r="AC452" s="272"/>
    </row>
    <row r="453" spans="1:29">
      <c r="A453" s="172">
        <v>34</v>
      </c>
      <c r="B453" s="172">
        <v>11</v>
      </c>
      <c r="C453" s="172" t="s">
        <v>155</v>
      </c>
      <c r="D453" s="276" t="s">
        <v>944</v>
      </c>
      <c r="E453" s="276"/>
      <c r="F453" s="276"/>
      <c r="G453" s="173"/>
      <c r="H453" s="173" t="s">
        <v>1275</v>
      </c>
      <c r="I453" s="173">
        <v>2</v>
      </c>
      <c r="J453" s="173">
        <v>0</v>
      </c>
      <c r="K453" s="173">
        <v>0</v>
      </c>
      <c r="L453" s="173">
        <v>0</v>
      </c>
      <c r="M453" s="174">
        <v>1</v>
      </c>
      <c r="N453" s="270"/>
      <c r="O453" s="177">
        <f t="shared" ref="O453:O516" si="167">M453*N453*I453</f>
        <v>0</v>
      </c>
      <c r="P453" s="176"/>
      <c r="Q453" s="177">
        <f t="shared" si="162"/>
        <v>0</v>
      </c>
      <c r="R453" s="175">
        <f t="shared" si="163"/>
        <v>0</v>
      </c>
      <c r="S453" s="177">
        <f t="shared" si="164"/>
        <v>0</v>
      </c>
      <c r="T453" s="272"/>
      <c r="U453" s="275">
        <v>1</v>
      </c>
      <c r="V453" s="175">
        <f t="shared" si="165"/>
        <v>0</v>
      </c>
      <c r="W453" s="301"/>
      <c r="X453" s="175">
        <f t="shared" ref="X453:X516" si="168">V453*W453</f>
        <v>0</v>
      </c>
      <c r="Y453" s="175">
        <f t="shared" si="166"/>
        <v>0</v>
      </c>
      <c r="Z453" s="175">
        <f t="shared" ref="Z453:Z516" si="169">V453+X453</f>
        <v>0</v>
      </c>
      <c r="AA453" s="274"/>
      <c r="AB453" s="271"/>
      <c r="AC453" s="272"/>
    </row>
    <row r="454" spans="1:29">
      <c r="A454" s="172">
        <v>34</v>
      </c>
      <c r="B454" s="172">
        <v>12</v>
      </c>
      <c r="C454" s="172" t="s">
        <v>155</v>
      </c>
      <c r="D454" s="276" t="s">
        <v>944</v>
      </c>
      <c r="E454" s="276"/>
      <c r="F454" s="276"/>
      <c r="G454" s="173"/>
      <c r="H454" s="173" t="s">
        <v>1275</v>
      </c>
      <c r="I454" s="173">
        <v>2</v>
      </c>
      <c r="J454" s="173">
        <v>0</v>
      </c>
      <c r="K454" s="173">
        <v>0</v>
      </c>
      <c r="L454" s="173">
        <v>0</v>
      </c>
      <c r="M454" s="174">
        <v>1</v>
      </c>
      <c r="N454" s="270"/>
      <c r="O454" s="177">
        <f t="shared" si="167"/>
        <v>0</v>
      </c>
      <c r="P454" s="176"/>
      <c r="Q454" s="177">
        <f t="shared" si="162"/>
        <v>0</v>
      </c>
      <c r="R454" s="175">
        <f t="shared" si="163"/>
        <v>0</v>
      </c>
      <c r="S454" s="177">
        <f t="shared" si="164"/>
        <v>0</v>
      </c>
      <c r="T454" s="272"/>
      <c r="U454" s="275">
        <v>1</v>
      </c>
      <c r="V454" s="175">
        <f t="shared" si="165"/>
        <v>0</v>
      </c>
      <c r="W454" s="301"/>
      <c r="X454" s="175">
        <f t="shared" si="168"/>
        <v>0</v>
      </c>
      <c r="Y454" s="175">
        <f t="shared" si="166"/>
        <v>0</v>
      </c>
      <c r="Z454" s="175">
        <f t="shared" si="169"/>
        <v>0</v>
      </c>
      <c r="AA454" s="274"/>
      <c r="AB454" s="271"/>
      <c r="AC454" s="272"/>
    </row>
    <row r="455" spans="1:29">
      <c r="A455" s="172">
        <v>34</v>
      </c>
      <c r="B455" s="172">
        <v>13</v>
      </c>
      <c r="C455" s="172" t="s">
        <v>155</v>
      </c>
      <c r="D455" s="276" t="s">
        <v>945</v>
      </c>
      <c r="E455" s="276" t="s">
        <v>946</v>
      </c>
      <c r="F455" s="276" t="s">
        <v>947</v>
      </c>
      <c r="G455" s="173"/>
      <c r="H455" s="173" t="s">
        <v>1275</v>
      </c>
      <c r="I455" s="173">
        <v>2</v>
      </c>
      <c r="J455" s="173">
        <v>0</v>
      </c>
      <c r="K455" s="173" t="s">
        <v>947</v>
      </c>
      <c r="L455" s="173">
        <v>0</v>
      </c>
      <c r="M455" s="174">
        <v>1</v>
      </c>
      <c r="N455" s="270"/>
      <c r="O455" s="177">
        <f t="shared" si="167"/>
        <v>0</v>
      </c>
      <c r="P455" s="176"/>
      <c r="Q455" s="177">
        <f t="shared" si="162"/>
        <v>0</v>
      </c>
      <c r="R455" s="175">
        <f t="shared" si="163"/>
        <v>0</v>
      </c>
      <c r="S455" s="177">
        <f t="shared" si="164"/>
        <v>0</v>
      </c>
      <c r="T455" s="272"/>
      <c r="U455" s="275">
        <v>1</v>
      </c>
      <c r="V455" s="175">
        <f t="shared" si="165"/>
        <v>0</v>
      </c>
      <c r="W455" s="301"/>
      <c r="X455" s="175">
        <f t="shared" si="168"/>
        <v>0</v>
      </c>
      <c r="Y455" s="175">
        <f t="shared" si="166"/>
        <v>0</v>
      </c>
      <c r="Z455" s="175">
        <f t="shared" si="169"/>
        <v>0</v>
      </c>
      <c r="AA455" s="274"/>
      <c r="AB455" s="271"/>
      <c r="AC455" s="272"/>
    </row>
    <row r="456" spans="1:29">
      <c r="A456" s="172">
        <v>34</v>
      </c>
      <c r="B456" s="172">
        <v>14</v>
      </c>
      <c r="C456" s="172" t="s">
        <v>155</v>
      </c>
      <c r="D456" s="276" t="s">
        <v>948</v>
      </c>
      <c r="E456" s="276" t="s">
        <v>949</v>
      </c>
      <c r="F456" s="276">
        <v>891512</v>
      </c>
      <c r="G456" s="173"/>
      <c r="H456" s="173" t="s">
        <v>1275</v>
      </c>
      <c r="I456" s="173">
        <v>2</v>
      </c>
      <c r="J456" s="173">
        <v>0</v>
      </c>
      <c r="K456" s="173">
        <v>891512</v>
      </c>
      <c r="L456" s="173">
        <v>0</v>
      </c>
      <c r="M456" s="174">
        <v>1</v>
      </c>
      <c r="N456" s="270"/>
      <c r="O456" s="177">
        <f t="shared" si="167"/>
        <v>0</v>
      </c>
      <c r="P456" s="176"/>
      <c r="Q456" s="177">
        <f t="shared" si="162"/>
        <v>0</v>
      </c>
      <c r="R456" s="175">
        <f t="shared" si="163"/>
        <v>0</v>
      </c>
      <c r="S456" s="177">
        <f t="shared" si="164"/>
        <v>0</v>
      </c>
      <c r="T456" s="272"/>
      <c r="U456" s="275">
        <v>1</v>
      </c>
      <c r="V456" s="175">
        <f t="shared" si="165"/>
        <v>0</v>
      </c>
      <c r="W456" s="301"/>
      <c r="X456" s="175">
        <f t="shared" si="168"/>
        <v>0</v>
      </c>
      <c r="Y456" s="175">
        <f t="shared" si="166"/>
        <v>0</v>
      </c>
      <c r="Z456" s="175">
        <f t="shared" si="169"/>
        <v>0</v>
      </c>
      <c r="AA456" s="274"/>
      <c r="AB456" s="271"/>
      <c r="AC456" s="272"/>
    </row>
    <row r="457" spans="1:29" s="288" customFormat="1">
      <c r="A457" s="277">
        <v>34</v>
      </c>
      <c r="B457" s="277">
        <v>0</v>
      </c>
      <c r="C457" s="277">
        <v>0</v>
      </c>
      <c r="D457" s="278">
        <v>0</v>
      </c>
      <c r="E457" s="278">
        <v>0</v>
      </c>
      <c r="F457" s="278">
        <v>0</v>
      </c>
      <c r="G457" s="279">
        <v>0</v>
      </c>
      <c r="H457" s="279">
        <v>0</v>
      </c>
      <c r="I457" s="279">
        <v>0</v>
      </c>
      <c r="J457" s="279">
        <v>0</v>
      </c>
      <c r="K457" s="279">
        <v>0</v>
      </c>
      <c r="L457" s="279">
        <v>0</v>
      </c>
      <c r="M457" s="280">
        <v>0</v>
      </c>
      <c r="N457" s="281"/>
      <c r="O457" s="282">
        <f>SUM(O443:O456)</f>
        <v>0</v>
      </c>
      <c r="P457" s="302"/>
      <c r="Q457" s="282">
        <f t="shared" ref="Q457:Z457" si="170">SUM(Q443:Q456)</f>
        <v>0</v>
      </c>
      <c r="R457" s="282"/>
      <c r="S457" s="282">
        <f t="shared" si="170"/>
        <v>0</v>
      </c>
      <c r="T457" s="309"/>
      <c r="U457" s="282">
        <f t="shared" si="170"/>
        <v>14</v>
      </c>
      <c r="V457" s="282">
        <f t="shared" si="170"/>
        <v>0</v>
      </c>
      <c r="W457" s="301"/>
      <c r="X457" s="282">
        <f t="shared" si="170"/>
        <v>0</v>
      </c>
      <c r="Y457" s="282"/>
      <c r="Z457" s="282">
        <f t="shared" si="170"/>
        <v>0</v>
      </c>
      <c r="AA457" s="286"/>
      <c r="AB457" s="287"/>
      <c r="AC457" s="284"/>
    </row>
    <row r="458" spans="1:29">
      <c r="A458" s="172">
        <v>35</v>
      </c>
      <c r="B458" s="172">
        <v>1</v>
      </c>
      <c r="C458" s="172" t="s">
        <v>116</v>
      </c>
      <c r="D458" s="276" t="s">
        <v>950</v>
      </c>
      <c r="E458" s="276" t="s">
        <v>951</v>
      </c>
      <c r="F458" s="276">
        <v>9129052</v>
      </c>
      <c r="G458" s="173">
        <v>2009</v>
      </c>
      <c r="H458" s="173" t="s">
        <v>1275</v>
      </c>
      <c r="I458" s="173">
        <v>2</v>
      </c>
      <c r="J458" s="173" t="s">
        <v>1651</v>
      </c>
      <c r="K458" s="173" t="s">
        <v>1652</v>
      </c>
      <c r="L458" s="173" t="s">
        <v>1653</v>
      </c>
      <c r="M458" s="174">
        <v>1</v>
      </c>
      <c r="N458" s="270"/>
      <c r="O458" s="177">
        <f t="shared" si="167"/>
        <v>0</v>
      </c>
      <c r="P458" s="176"/>
      <c r="Q458" s="177">
        <f t="shared" ref="Q458:Q468" si="171">O458*P458</f>
        <v>0</v>
      </c>
      <c r="R458" s="175">
        <f t="shared" ref="R458:R468" si="172">S458/(M458*I458)</f>
        <v>0</v>
      </c>
      <c r="S458" s="177">
        <f t="shared" ref="S458:S468" si="173">O458+Q458</f>
        <v>0</v>
      </c>
      <c r="T458" s="272"/>
      <c r="U458" s="275">
        <v>1</v>
      </c>
      <c r="V458" s="175">
        <f t="shared" ref="V458:V468" si="174">T458*U458*M458</f>
        <v>0</v>
      </c>
      <c r="W458" s="301"/>
      <c r="X458" s="175">
        <f t="shared" si="168"/>
        <v>0</v>
      </c>
      <c r="Y458" s="175">
        <f t="shared" ref="Y458:Y468" si="175">Z458/(M458*U458)</f>
        <v>0</v>
      </c>
      <c r="Z458" s="175">
        <f t="shared" si="169"/>
        <v>0</v>
      </c>
      <c r="AA458" s="274"/>
      <c r="AB458" s="271"/>
      <c r="AC458" s="272"/>
    </row>
    <row r="459" spans="1:29">
      <c r="A459" s="172">
        <v>35</v>
      </c>
      <c r="B459" s="172">
        <v>2</v>
      </c>
      <c r="C459" s="172" t="s">
        <v>116</v>
      </c>
      <c r="D459" s="276" t="s">
        <v>950</v>
      </c>
      <c r="E459" s="276" t="s">
        <v>952</v>
      </c>
      <c r="F459" s="276"/>
      <c r="G459" s="173">
        <v>2002</v>
      </c>
      <c r="H459" s="173" t="s">
        <v>1275</v>
      </c>
      <c r="I459" s="173">
        <v>2</v>
      </c>
      <c r="J459" s="173" t="s">
        <v>1651</v>
      </c>
      <c r="K459" s="173" t="s">
        <v>1654</v>
      </c>
      <c r="L459" s="173" t="s">
        <v>1506</v>
      </c>
      <c r="M459" s="174">
        <v>1</v>
      </c>
      <c r="N459" s="270"/>
      <c r="O459" s="177">
        <f t="shared" si="167"/>
        <v>0</v>
      </c>
      <c r="P459" s="176"/>
      <c r="Q459" s="177">
        <f t="shared" si="171"/>
        <v>0</v>
      </c>
      <c r="R459" s="175">
        <f t="shared" si="172"/>
        <v>0</v>
      </c>
      <c r="S459" s="177">
        <f t="shared" si="173"/>
        <v>0</v>
      </c>
      <c r="T459" s="272"/>
      <c r="U459" s="275">
        <v>1</v>
      </c>
      <c r="V459" s="175">
        <f t="shared" si="174"/>
        <v>0</v>
      </c>
      <c r="W459" s="301"/>
      <c r="X459" s="175">
        <f t="shared" si="168"/>
        <v>0</v>
      </c>
      <c r="Y459" s="175">
        <f t="shared" si="175"/>
        <v>0</v>
      </c>
      <c r="Z459" s="175">
        <f t="shared" si="169"/>
        <v>0</v>
      </c>
      <c r="AA459" s="274"/>
      <c r="AB459" s="271"/>
      <c r="AC459" s="272"/>
    </row>
    <row r="460" spans="1:29">
      <c r="A460" s="172">
        <v>35</v>
      </c>
      <c r="B460" s="172">
        <v>3</v>
      </c>
      <c r="C460" s="172" t="s">
        <v>116</v>
      </c>
      <c r="D460" s="276" t="s">
        <v>953</v>
      </c>
      <c r="E460" s="276" t="s">
        <v>954</v>
      </c>
      <c r="F460" s="276" t="s">
        <v>955</v>
      </c>
      <c r="G460" s="173">
        <v>2009</v>
      </c>
      <c r="H460" s="173" t="s">
        <v>1275</v>
      </c>
      <c r="I460" s="173">
        <v>2</v>
      </c>
      <c r="J460" s="173">
        <v>0</v>
      </c>
      <c r="K460" s="173">
        <v>0</v>
      </c>
      <c r="L460" s="173" t="s">
        <v>1434</v>
      </c>
      <c r="M460" s="174">
        <v>1</v>
      </c>
      <c r="N460" s="270"/>
      <c r="O460" s="177">
        <f t="shared" si="167"/>
        <v>0</v>
      </c>
      <c r="P460" s="176"/>
      <c r="Q460" s="177">
        <f t="shared" si="171"/>
        <v>0</v>
      </c>
      <c r="R460" s="175">
        <f t="shared" si="172"/>
        <v>0</v>
      </c>
      <c r="S460" s="177">
        <f t="shared" si="173"/>
        <v>0</v>
      </c>
      <c r="T460" s="272"/>
      <c r="U460" s="275">
        <v>1</v>
      </c>
      <c r="V460" s="175">
        <f t="shared" si="174"/>
        <v>0</v>
      </c>
      <c r="W460" s="301"/>
      <c r="X460" s="175">
        <f t="shared" si="168"/>
        <v>0</v>
      </c>
      <c r="Y460" s="175">
        <f t="shared" si="175"/>
        <v>0</v>
      </c>
      <c r="Z460" s="175">
        <f t="shared" si="169"/>
        <v>0</v>
      </c>
      <c r="AA460" s="274"/>
      <c r="AB460" s="271"/>
      <c r="AC460" s="272"/>
    </row>
    <row r="461" spans="1:29">
      <c r="A461" s="172">
        <v>35</v>
      </c>
      <c r="B461" s="172">
        <v>4</v>
      </c>
      <c r="C461" s="172" t="s">
        <v>155</v>
      </c>
      <c r="D461" s="276" t="s">
        <v>956</v>
      </c>
      <c r="E461" s="276" t="s">
        <v>957</v>
      </c>
      <c r="F461" s="276" t="s">
        <v>99</v>
      </c>
      <c r="G461" s="173"/>
      <c r="H461" s="173" t="s">
        <v>1275</v>
      </c>
      <c r="I461" s="173">
        <v>2</v>
      </c>
      <c r="J461" s="173">
        <v>0</v>
      </c>
      <c r="K461" s="173" t="s">
        <v>99</v>
      </c>
      <c r="L461" s="173">
        <v>0</v>
      </c>
      <c r="M461" s="174">
        <v>1</v>
      </c>
      <c r="N461" s="270"/>
      <c r="O461" s="177">
        <f t="shared" si="167"/>
        <v>0</v>
      </c>
      <c r="P461" s="176"/>
      <c r="Q461" s="177">
        <f t="shared" si="171"/>
        <v>0</v>
      </c>
      <c r="R461" s="175">
        <f t="shared" si="172"/>
        <v>0</v>
      </c>
      <c r="S461" s="177">
        <f t="shared" si="173"/>
        <v>0</v>
      </c>
      <c r="T461" s="272"/>
      <c r="U461" s="275">
        <v>1</v>
      </c>
      <c r="V461" s="175">
        <f t="shared" si="174"/>
        <v>0</v>
      </c>
      <c r="W461" s="301"/>
      <c r="X461" s="175">
        <f t="shared" si="168"/>
        <v>0</v>
      </c>
      <c r="Y461" s="175">
        <f t="shared" si="175"/>
        <v>0</v>
      </c>
      <c r="Z461" s="175">
        <f t="shared" si="169"/>
        <v>0</v>
      </c>
      <c r="AA461" s="274"/>
      <c r="AB461" s="271"/>
      <c r="AC461" s="272"/>
    </row>
    <row r="462" spans="1:29" ht="22.5">
      <c r="A462" s="172">
        <v>35</v>
      </c>
      <c r="B462" s="172">
        <v>5</v>
      </c>
      <c r="C462" s="172" t="s">
        <v>155</v>
      </c>
      <c r="D462" s="276" t="s">
        <v>958</v>
      </c>
      <c r="E462" s="276" t="s">
        <v>959</v>
      </c>
      <c r="F462" s="276">
        <v>1090011</v>
      </c>
      <c r="G462" s="173"/>
      <c r="H462" s="173" t="s">
        <v>1275</v>
      </c>
      <c r="I462" s="173">
        <v>2</v>
      </c>
      <c r="J462" s="173">
        <v>0</v>
      </c>
      <c r="K462" s="173">
        <v>1090011</v>
      </c>
      <c r="L462" s="173">
        <v>0</v>
      </c>
      <c r="M462" s="174">
        <v>1</v>
      </c>
      <c r="N462" s="270"/>
      <c r="O462" s="177">
        <f t="shared" si="167"/>
        <v>0</v>
      </c>
      <c r="P462" s="176"/>
      <c r="Q462" s="177">
        <f t="shared" si="171"/>
        <v>0</v>
      </c>
      <c r="R462" s="175">
        <f t="shared" si="172"/>
        <v>0</v>
      </c>
      <c r="S462" s="177">
        <f t="shared" si="173"/>
        <v>0</v>
      </c>
      <c r="T462" s="272"/>
      <c r="U462" s="275">
        <v>1</v>
      </c>
      <c r="V462" s="175">
        <f t="shared" si="174"/>
        <v>0</v>
      </c>
      <c r="W462" s="301"/>
      <c r="X462" s="175">
        <f t="shared" si="168"/>
        <v>0</v>
      </c>
      <c r="Y462" s="175">
        <f t="shared" si="175"/>
        <v>0</v>
      </c>
      <c r="Z462" s="175">
        <f t="shared" si="169"/>
        <v>0</v>
      </c>
      <c r="AA462" s="274"/>
      <c r="AB462" s="271"/>
      <c r="AC462" s="272"/>
    </row>
    <row r="463" spans="1:29" ht="22.5">
      <c r="A463" s="172">
        <v>35</v>
      </c>
      <c r="B463" s="172">
        <v>6</v>
      </c>
      <c r="C463" s="172" t="s">
        <v>155</v>
      </c>
      <c r="D463" s="276" t="s">
        <v>958</v>
      </c>
      <c r="E463" s="276" t="s">
        <v>959</v>
      </c>
      <c r="F463" s="276"/>
      <c r="G463" s="173"/>
      <c r="H463" s="173" t="s">
        <v>1275</v>
      </c>
      <c r="I463" s="173">
        <v>2</v>
      </c>
      <c r="J463" s="173">
        <v>0</v>
      </c>
      <c r="K463" s="173">
        <v>0</v>
      </c>
      <c r="L463" s="173">
        <v>0</v>
      </c>
      <c r="M463" s="174">
        <v>1</v>
      </c>
      <c r="N463" s="270"/>
      <c r="O463" s="177">
        <f t="shared" si="167"/>
        <v>0</v>
      </c>
      <c r="P463" s="176"/>
      <c r="Q463" s="177">
        <f t="shared" si="171"/>
        <v>0</v>
      </c>
      <c r="R463" s="175">
        <f t="shared" si="172"/>
        <v>0</v>
      </c>
      <c r="S463" s="177">
        <f t="shared" si="173"/>
        <v>0</v>
      </c>
      <c r="T463" s="272"/>
      <c r="U463" s="275">
        <v>1</v>
      </c>
      <c r="V463" s="175">
        <f t="shared" si="174"/>
        <v>0</v>
      </c>
      <c r="W463" s="301"/>
      <c r="X463" s="175">
        <f t="shared" si="168"/>
        <v>0</v>
      </c>
      <c r="Y463" s="175">
        <f t="shared" si="175"/>
        <v>0</v>
      </c>
      <c r="Z463" s="175">
        <f t="shared" si="169"/>
        <v>0</v>
      </c>
      <c r="AA463" s="274"/>
      <c r="AB463" s="271"/>
      <c r="AC463" s="272"/>
    </row>
    <row r="464" spans="1:29" ht="22.5">
      <c r="A464" s="172">
        <v>35</v>
      </c>
      <c r="B464" s="172">
        <v>7</v>
      </c>
      <c r="C464" s="172" t="s">
        <v>155</v>
      </c>
      <c r="D464" s="276" t="s">
        <v>960</v>
      </c>
      <c r="E464" s="276"/>
      <c r="F464" s="276"/>
      <c r="G464" s="173">
        <v>2007</v>
      </c>
      <c r="H464" s="173" t="s">
        <v>1275</v>
      </c>
      <c r="I464" s="173">
        <v>2</v>
      </c>
      <c r="J464" s="173" t="s">
        <v>1655</v>
      </c>
      <c r="K464" s="173" t="s">
        <v>1655</v>
      </c>
      <c r="L464" s="173">
        <v>0</v>
      </c>
      <c r="M464" s="174">
        <v>1</v>
      </c>
      <c r="N464" s="270"/>
      <c r="O464" s="177">
        <f t="shared" si="167"/>
        <v>0</v>
      </c>
      <c r="P464" s="176"/>
      <c r="Q464" s="177">
        <f t="shared" si="171"/>
        <v>0</v>
      </c>
      <c r="R464" s="175">
        <f t="shared" si="172"/>
        <v>0</v>
      </c>
      <c r="S464" s="177">
        <f t="shared" si="173"/>
        <v>0</v>
      </c>
      <c r="T464" s="272"/>
      <c r="U464" s="275">
        <v>1</v>
      </c>
      <c r="V464" s="175">
        <f t="shared" si="174"/>
        <v>0</v>
      </c>
      <c r="W464" s="301"/>
      <c r="X464" s="175">
        <f t="shared" si="168"/>
        <v>0</v>
      </c>
      <c r="Y464" s="175">
        <f t="shared" si="175"/>
        <v>0</v>
      </c>
      <c r="Z464" s="175">
        <f t="shared" si="169"/>
        <v>0</v>
      </c>
      <c r="AA464" s="274"/>
      <c r="AB464" s="271"/>
      <c r="AC464" s="272"/>
    </row>
    <row r="465" spans="1:29" ht="22.5">
      <c r="A465" s="172">
        <v>35</v>
      </c>
      <c r="B465" s="172">
        <v>8</v>
      </c>
      <c r="C465" s="172" t="s">
        <v>155</v>
      </c>
      <c r="D465" s="276" t="s">
        <v>961</v>
      </c>
      <c r="E465" s="276" t="s">
        <v>962</v>
      </c>
      <c r="F465" s="276">
        <v>3895522</v>
      </c>
      <c r="G465" s="173">
        <v>2003</v>
      </c>
      <c r="H465" s="173" t="s">
        <v>1275</v>
      </c>
      <c r="I465" s="173">
        <v>2</v>
      </c>
      <c r="J465" s="173" t="s">
        <v>1656</v>
      </c>
      <c r="K465" s="173">
        <v>3895522</v>
      </c>
      <c r="L465" s="173">
        <v>0</v>
      </c>
      <c r="M465" s="174">
        <v>1</v>
      </c>
      <c r="N465" s="270"/>
      <c r="O465" s="177">
        <f t="shared" si="167"/>
        <v>0</v>
      </c>
      <c r="P465" s="176"/>
      <c r="Q465" s="177">
        <f t="shared" si="171"/>
        <v>0</v>
      </c>
      <c r="R465" s="175">
        <f t="shared" si="172"/>
        <v>0</v>
      </c>
      <c r="S465" s="177">
        <f t="shared" si="173"/>
        <v>0</v>
      </c>
      <c r="T465" s="272"/>
      <c r="U465" s="275">
        <v>1</v>
      </c>
      <c r="V465" s="175">
        <f t="shared" si="174"/>
        <v>0</v>
      </c>
      <c r="W465" s="301"/>
      <c r="X465" s="175">
        <f t="shared" si="168"/>
        <v>0</v>
      </c>
      <c r="Y465" s="175">
        <f t="shared" si="175"/>
        <v>0</v>
      </c>
      <c r="Z465" s="175">
        <f t="shared" si="169"/>
        <v>0</v>
      </c>
      <c r="AA465" s="274"/>
      <c r="AB465" s="271"/>
      <c r="AC465" s="272"/>
    </row>
    <row r="466" spans="1:29" ht="22.5">
      <c r="A466" s="172">
        <v>35</v>
      </c>
      <c r="B466" s="172">
        <v>9</v>
      </c>
      <c r="C466" s="172" t="s">
        <v>155</v>
      </c>
      <c r="D466" s="276" t="s">
        <v>963</v>
      </c>
      <c r="E466" s="276" t="s">
        <v>964</v>
      </c>
      <c r="F466" s="276" t="s">
        <v>965</v>
      </c>
      <c r="G466" s="173">
        <v>1989</v>
      </c>
      <c r="H466" s="173" t="s">
        <v>1275</v>
      </c>
      <c r="I466" s="173">
        <v>2</v>
      </c>
      <c r="J466" s="173" t="s">
        <v>1657</v>
      </c>
      <c r="K466" s="173" t="s">
        <v>965</v>
      </c>
      <c r="L466" s="173">
        <v>0</v>
      </c>
      <c r="M466" s="174">
        <v>1</v>
      </c>
      <c r="N466" s="270"/>
      <c r="O466" s="177">
        <f t="shared" si="167"/>
        <v>0</v>
      </c>
      <c r="P466" s="176"/>
      <c r="Q466" s="177">
        <f t="shared" si="171"/>
        <v>0</v>
      </c>
      <c r="R466" s="175">
        <f t="shared" si="172"/>
        <v>0</v>
      </c>
      <c r="S466" s="177">
        <f t="shared" si="173"/>
        <v>0</v>
      </c>
      <c r="T466" s="272"/>
      <c r="U466" s="275">
        <v>1</v>
      </c>
      <c r="V466" s="175">
        <f t="shared" si="174"/>
        <v>0</v>
      </c>
      <c r="W466" s="301"/>
      <c r="X466" s="175">
        <f t="shared" si="168"/>
        <v>0</v>
      </c>
      <c r="Y466" s="175">
        <f t="shared" si="175"/>
        <v>0</v>
      </c>
      <c r="Z466" s="175">
        <f t="shared" si="169"/>
        <v>0</v>
      </c>
      <c r="AA466" s="274"/>
      <c r="AB466" s="271"/>
      <c r="AC466" s="272"/>
    </row>
    <row r="467" spans="1:29" ht="22.5">
      <c r="A467" s="172">
        <v>35</v>
      </c>
      <c r="B467" s="172">
        <v>10</v>
      </c>
      <c r="C467" s="172" t="s">
        <v>155</v>
      </c>
      <c r="D467" s="276" t="s">
        <v>966</v>
      </c>
      <c r="E467" s="276" t="s">
        <v>967</v>
      </c>
      <c r="F467" s="276">
        <v>60</v>
      </c>
      <c r="G467" s="173">
        <v>1995</v>
      </c>
      <c r="H467" s="173" t="s">
        <v>1275</v>
      </c>
      <c r="I467" s="173">
        <v>2</v>
      </c>
      <c r="J467" s="173" t="s">
        <v>1658</v>
      </c>
      <c r="K467" s="173">
        <v>60</v>
      </c>
      <c r="L467" s="173">
        <v>0</v>
      </c>
      <c r="M467" s="174">
        <v>1</v>
      </c>
      <c r="N467" s="270"/>
      <c r="O467" s="177">
        <f t="shared" si="167"/>
        <v>0</v>
      </c>
      <c r="P467" s="176"/>
      <c r="Q467" s="177">
        <f t="shared" si="171"/>
        <v>0</v>
      </c>
      <c r="R467" s="175">
        <f t="shared" si="172"/>
        <v>0</v>
      </c>
      <c r="S467" s="177">
        <f t="shared" si="173"/>
        <v>0</v>
      </c>
      <c r="T467" s="272"/>
      <c r="U467" s="275">
        <v>1</v>
      </c>
      <c r="V467" s="175">
        <f t="shared" si="174"/>
        <v>0</v>
      </c>
      <c r="W467" s="301"/>
      <c r="X467" s="175">
        <f t="shared" si="168"/>
        <v>0</v>
      </c>
      <c r="Y467" s="175">
        <f t="shared" si="175"/>
        <v>0</v>
      </c>
      <c r="Z467" s="175">
        <f t="shared" si="169"/>
        <v>0</v>
      </c>
      <c r="AA467" s="274"/>
      <c r="AB467" s="271"/>
      <c r="AC467" s="272"/>
    </row>
    <row r="468" spans="1:29">
      <c r="A468" s="172">
        <v>35</v>
      </c>
      <c r="B468" s="172">
        <v>11</v>
      </c>
      <c r="C468" s="172" t="s">
        <v>155</v>
      </c>
      <c r="D468" s="276" t="s">
        <v>968</v>
      </c>
      <c r="E468" s="276" t="s">
        <v>969</v>
      </c>
      <c r="F468" s="276" t="s">
        <v>970</v>
      </c>
      <c r="G468" s="173">
        <v>2003</v>
      </c>
      <c r="H468" s="173" t="s">
        <v>1275</v>
      </c>
      <c r="I468" s="173">
        <v>2</v>
      </c>
      <c r="J468" s="173" t="s">
        <v>1659</v>
      </c>
      <c r="K468" s="173" t="s">
        <v>970</v>
      </c>
      <c r="L468" s="173">
        <v>0</v>
      </c>
      <c r="M468" s="174">
        <v>1</v>
      </c>
      <c r="N468" s="270"/>
      <c r="O468" s="177">
        <f t="shared" si="167"/>
        <v>0</v>
      </c>
      <c r="P468" s="176"/>
      <c r="Q468" s="177">
        <f t="shared" si="171"/>
        <v>0</v>
      </c>
      <c r="R468" s="175">
        <f t="shared" si="172"/>
        <v>0</v>
      </c>
      <c r="S468" s="177">
        <f t="shared" si="173"/>
        <v>0</v>
      </c>
      <c r="T468" s="272"/>
      <c r="U468" s="275">
        <v>1</v>
      </c>
      <c r="V468" s="175">
        <f t="shared" si="174"/>
        <v>0</v>
      </c>
      <c r="W468" s="301"/>
      <c r="X468" s="175">
        <f t="shared" si="168"/>
        <v>0</v>
      </c>
      <c r="Y468" s="175">
        <f t="shared" si="175"/>
        <v>0</v>
      </c>
      <c r="Z468" s="175">
        <f t="shared" si="169"/>
        <v>0</v>
      </c>
      <c r="AA468" s="274"/>
      <c r="AB468" s="271"/>
      <c r="AC468" s="272"/>
    </row>
    <row r="469" spans="1:29" s="288" customFormat="1">
      <c r="A469" s="277">
        <v>35</v>
      </c>
      <c r="B469" s="277">
        <v>0</v>
      </c>
      <c r="C469" s="277">
        <v>0</v>
      </c>
      <c r="D469" s="278">
        <v>0</v>
      </c>
      <c r="E469" s="278">
        <v>0</v>
      </c>
      <c r="F469" s="278">
        <v>0</v>
      </c>
      <c r="G469" s="279">
        <v>0</v>
      </c>
      <c r="H469" s="279">
        <v>0</v>
      </c>
      <c r="I469" s="279">
        <v>0</v>
      </c>
      <c r="J469" s="279">
        <v>0</v>
      </c>
      <c r="K469" s="279">
        <v>0</v>
      </c>
      <c r="L469" s="279">
        <v>0</v>
      </c>
      <c r="M469" s="280">
        <v>0</v>
      </c>
      <c r="N469" s="281"/>
      <c r="O469" s="282">
        <f>SUM(O458:O468)</f>
        <v>0</v>
      </c>
      <c r="P469" s="302"/>
      <c r="Q469" s="282">
        <f t="shared" ref="Q469:Z469" si="176">SUM(Q458:Q468)</f>
        <v>0</v>
      </c>
      <c r="R469" s="282"/>
      <c r="S469" s="282">
        <f t="shared" si="176"/>
        <v>0</v>
      </c>
      <c r="T469" s="309"/>
      <c r="U469" s="282">
        <f t="shared" si="176"/>
        <v>11</v>
      </c>
      <c r="V469" s="282">
        <f t="shared" si="176"/>
        <v>0</v>
      </c>
      <c r="W469" s="301"/>
      <c r="X469" s="282">
        <f t="shared" si="176"/>
        <v>0</v>
      </c>
      <c r="Y469" s="282"/>
      <c r="Z469" s="282">
        <f t="shared" si="176"/>
        <v>0</v>
      </c>
      <c r="AA469" s="286"/>
      <c r="AB469" s="287"/>
      <c r="AC469" s="284"/>
    </row>
    <row r="470" spans="1:29" ht="33.75">
      <c r="A470" s="172">
        <v>36</v>
      </c>
      <c r="B470" s="172">
        <v>1</v>
      </c>
      <c r="C470" s="172" t="s">
        <v>116</v>
      </c>
      <c r="D470" s="276" t="s">
        <v>971</v>
      </c>
      <c r="E470" s="276" t="s">
        <v>972</v>
      </c>
      <c r="F470" s="276" t="s">
        <v>973</v>
      </c>
      <c r="G470" s="173">
        <v>1999</v>
      </c>
      <c r="H470" s="173" t="s">
        <v>1275</v>
      </c>
      <c r="I470" s="173">
        <v>2</v>
      </c>
      <c r="J470" s="173" t="s">
        <v>1427</v>
      </c>
      <c r="K470" s="173" t="s">
        <v>1428</v>
      </c>
      <c r="L470" s="173" t="s">
        <v>1331</v>
      </c>
      <c r="M470" s="174">
        <v>1</v>
      </c>
      <c r="N470" s="270"/>
      <c r="O470" s="177">
        <f t="shared" si="167"/>
        <v>0</v>
      </c>
      <c r="P470" s="176"/>
      <c r="Q470" s="177">
        <f t="shared" ref="Q470:Q477" si="177">O470*P470</f>
        <v>0</v>
      </c>
      <c r="R470" s="175">
        <f t="shared" ref="R470:R477" si="178">S470/(M470*I470)</f>
        <v>0</v>
      </c>
      <c r="S470" s="177">
        <f t="shared" ref="S470:S477" si="179">O470+Q470</f>
        <v>0</v>
      </c>
      <c r="T470" s="272"/>
      <c r="U470" s="275">
        <v>1</v>
      </c>
      <c r="V470" s="175">
        <f t="shared" ref="V470:V477" si="180">T470*U470*M470</f>
        <v>0</v>
      </c>
      <c r="W470" s="301"/>
      <c r="X470" s="175">
        <f t="shared" si="168"/>
        <v>0</v>
      </c>
      <c r="Y470" s="175">
        <f t="shared" ref="Y470:Y477" si="181">Z470/(M470*U470)</f>
        <v>0</v>
      </c>
      <c r="Z470" s="175">
        <f t="shared" si="169"/>
        <v>0</v>
      </c>
      <c r="AA470" s="274"/>
      <c r="AB470" s="271"/>
      <c r="AC470" s="272"/>
    </row>
    <row r="471" spans="1:29" ht="22.5">
      <c r="A471" s="172">
        <v>36</v>
      </c>
      <c r="B471" s="172">
        <v>2</v>
      </c>
      <c r="C471" s="172" t="s">
        <v>116</v>
      </c>
      <c r="D471" s="276" t="s">
        <v>974</v>
      </c>
      <c r="E471" s="276" t="s">
        <v>975</v>
      </c>
      <c r="F471" s="276" t="s">
        <v>976</v>
      </c>
      <c r="G471" s="173" t="s">
        <v>977</v>
      </c>
      <c r="H471" s="173" t="s">
        <v>1275</v>
      </c>
      <c r="I471" s="173">
        <v>2</v>
      </c>
      <c r="J471" s="173" t="s">
        <v>1382</v>
      </c>
      <c r="K471" s="173">
        <v>0</v>
      </c>
      <c r="L471" s="173" t="s">
        <v>1584</v>
      </c>
      <c r="M471" s="174">
        <v>2</v>
      </c>
      <c r="N471" s="270"/>
      <c r="O471" s="177">
        <f t="shared" si="167"/>
        <v>0</v>
      </c>
      <c r="P471" s="176"/>
      <c r="Q471" s="177">
        <f t="shared" si="177"/>
        <v>0</v>
      </c>
      <c r="R471" s="175">
        <f t="shared" si="178"/>
        <v>0</v>
      </c>
      <c r="S471" s="177">
        <f t="shared" si="179"/>
        <v>0</v>
      </c>
      <c r="T471" s="272"/>
      <c r="U471" s="275">
        <v>1</v>
      </c>
      <c r="V471" s="175">
        <f t="shared" si="180"/>
        <v>0</v>
      </c>
      <c r="W471" s="301"/>
      <c r="X471" s="175">
        <f t="shared" si="168"/>
        <v>0</v>
      </c>
      <c r="Y471" s="175">
        <f t="shared" si="181"/>
        <v>0</v>
      </c>
      <c r="Z471" s="175">
        <f t="shared" si="169"/>
        <v>0</v>
      </c>
      <c r="AA471" s="274"/>
      <c r="AB471" s="271"/>
      <c r="AC471" s="272"/>
    </row>
    <row r="472" spans="1:29">
      <c r="A472" s="172">
        <v>36</v>
      </c>
      <c r="B472" s="172">
        <v>3</v>
      </c>
      <c r="C472" s="172" t="s">
        <v>116</v>
      </c>
      <c r="D472" s="276" t="s">
        <v>978</v>
      </c>
      <c r="E472" s="276" t="s">
        <v>979</v>
      </c>
      <c r="F472" s="276">
        <v>2260641</v>
      </c>
      <c r="G472" s="173">
        <v>2013</v>
      </c>
      <c r="H472" s="173" t="s">
        <v>1275</v>
      </c>
      <c r="I472" s="173">
        <v>2</v>
      </c>
      <c r="J472" s="173" t="s">
        <v>1660</v>
      </c>
      <c r="K472" s="173" t="s">
        <v>1661</v>
      </c>
      <c r="L472" s="173" t="s">
        <v>1662</v>
      </c>
      <c r="M472" s="174">
        <v>1</v>
      </c>
      <c r="N472" s="270"/>
      <c r="O472" s="177">
        <f t="shared" si="167"/>
        <v>0</v>
      </c>
      <c r="P472" s="176"/>
      <c r="Q472" s="177">
        <f t="shared" si="177"/>
        <v>0</v>
      </c>
      <c r="R472" s="175">
        <f t="shared" si="178"/>
        <v>0</v>
      </c>
      <c r="S472" s="177">
        <f t="shared" si="179"/>
        <v>0</v>
      </c>
      <c r="T472" s="272"/>
      <c r="U472" s="275">
        <v>1</v>
      </c>
      <c r="V472" s="175">
        <f t="shared" si="180"/>
        <v>0</v>
      </c>
      <c r="W472" s="301"/>
      <c r="X472" s="175">
        <f t="shared" si="168"/>
        <v>0</v>
      </c>
      <c r="Y472" s="175">
        <f t="shared" si="181"/>
        <v>0</v>
      </c>
      <c r="Z472" s="175">
        <f t="shared" si="169"/>
        <v>0</v>
      </c>
      <c r="AA472" s="274"/>
      <c r="AB472" s="271"/>
      <c r="AC472" s="272"/>
    </row>
    <row r="473" spans="1:29" ht="22.5">
      <c r="A473" s="172">
        <v>36</v>
      </c>
      <c r="B473" s="172">
        <v>4</v>
      </c>
      <c r="C473" s="172" t="s">
        <v>155</v>
      </c>
      <c r="D473" s="276" t="s">
        <v>974</v>
      </c>
      <c r="E473" s="276" t="s">
        <v>980</v>
      </c>
      <c r="F473" s="276" t="s">
        <v>981</v>
      </c>
      <c r="G473" s="173"/>
      <c r="H473" s="173" t="s">
        <v>1275</v>
      </c>
      <c r="I473" s="173">
        <v>2</v>
      </c>
      <c r="J473" s="173" t="s">
        <v>1663</v>
      </c>
      <c r="K473" s="173" t="s">
        <v>981</v>
      </c>
      <c r="L473" s="173">
        <v>0</v>
      </c>
      <c r="M473" s="174">
        <v>1</v>
      </c>
      <c r="N473" s="270"/>
      <c r="O473" s="177">
        <f t="shared" si="167"/>
        <v>0</v>
      </c>
      <c r="P473" s="176"/>
      <c r="Q473" s="177">
        <f t="shared" si="177"/>
        <v>0</v>
      </c>
      <c r="R473" s="175">
        <f t="shared" si="178"/>
        <v>0</v>
      </c>
      <c r="S473" s="177">
        <f t="shared" si="179"/>
        <v>0</v>
      </c>
      <c r="T473" s="272"/>
      <c r="U473" s="275">
        <v>1</v>
      </c>
      <c r="V473" s="175">
        <f t="shared" si="180"/>
        <v>0</v>
      </c>
      <c r="W473" s="301"/>
      <c r="X473" s="175">
        <f t="shared" si="168"/>
        <v>0</v>
      </c>
      <c r="Y473" s="175">
        <f t="shared" si="181"/>
        <v>0</v>
      </c>
      <c r="Z473" s="175">
        <f t="shared" si="169"/>
        <v>0</v>
      </c>
      <c r="AA473" s="274"/>
      <c r="AB473" s="271"/>
      <c r="AC473" s="272"/>
    </row>
    <row r="474" spans="1:29">
      <c r="A474" s="172">
        <v>36</v>
      </c>
      <c r="B474" s="172">
        <v>5</v>
      </c>
      <c r="C474" s="172" t="s">
        <v>155</v>
      </c>
      <c r="D474" s="276" t="s">
        <v>974</v>
      </c>
      <c r="E474" s="276" t="s">
        <v>982</v>
      </c>
      <c r="F474" s="276" t="s">
        <v>983</v>
      </c>
      <c r="G474" s="173"/>
      <c r="H474" s="173" t="s">
        <v>1275</v>
      </c>
      <c r="I474" s="173">
        <v>2</v>
      </c>
      <c r="J474" s="173" t="s">
        <v>1664</v>
      </c>
      <c r="K474" s="173" t="s">
        <v>983</v>
      </c>
      <c r="L474" s="173">
        <v>0</v>
      </c>
      <c r="M474" s="174">
        <v>1</v>
      </c>
      <c r="N474" s="270"/>
      <c r="O474" s="177">
        <f t="shared" si="167"/>
        <v>0</v>
      </c>
      <c r="P474" s="176"/>
      <c r="Q474" s="177">
        <f t="shared" si="177"/>
        <v>0</v>
      </c>
      <c r="R474" s="175">
        <f t="shared" si="178"/>
        <v>0</v>
      </c>
      <c r="S474" s="177">
        <f t="shared" si="179"/>
        <v>0</v>
      </c>
      <c r="T474" s="272"/>
      <c r="U474" s="275">
        <v>1</v>
      </c>
      <c r="V474" s="175">
        <f t="shared" si="180"/>
        <v>0</v>
      </c>
      <c r="W474" s="301"/>
      <c r="X474" s="175">
        <f t="shared" si="168"/>
        <v>0</v>
      </c>
      <c r="Y474" s="175">
        <f t="shared" si="181"/>
        <v>0</v>
      </c>
      <c r="Z474" s="175">
        <f t="shared" si="169"/>
        <v>0</v>
      </c>
      <c r="AA474" s="274"/>
      <c r="AB474" s="271"/>
      <c r="AC474" s="272"/>
    </row>
    <row r="475" spans="1:29">
      <c r="A475" s="172">
        <v>36</v>
      </c>
      <c r="B475" s="172">
        <v>6</v>
      </c>
      <c r="C475" s="172" t="s">
        <v>155</v>
      </c>
      <c r="D475" s="276" t="s">
        <v>974</v>
      </c>
      <c r="E475" s="276" t="s">
        <v>984</v>
      </c>
      <c r="F475" s="276">
        <v>47151</v>
      </c>
      <c r="G475" s="173"/>
      <c r="H475" s="173" t="s">
        <v>1275</v>
      </c>
      <c r="I475" s="173">
        <v>2</v>
      </c>
      <c r="J475" s="173" t="s">
        <v>1665</v>
      </c>
      <c r="K475" s="173">
        <v>47151</v>
      </c>
      <c r="L475" s="173">
        <v>0</v>
      </c>
      <c r="M475" s="174">
        <v>1</v>
      </c>
      <c r="N475" s="270"/>
      <c r="O475" s="177">
        <f t="shared" si="167"/>
        <v>0</v>
      </c>
      <c r="P475" s="176"/>
      <c r="Q475" s="177">
        <f t="shared" si="177"/>
        <v>0</v>
      </c>
      <c r="R475" s="175">
        <f t="shared" si="178"/>
        <v>0</v>
      </c>
      <c r="S475" s="177">
        <f t="shared" si="179"/>
        <v>0</v>
      </c>
      <c r="T475" s="272"/>
      <c r="U475" s="275">
        <v>1</v>
      </c>
      <c r="V475" s="175">
        <f t="shared" si="180"/>
        <v>0</v>
      </c>
      <c r="W475" s="301"/>
      <c r="X475" s="175">
        <f t="shared" si="168"/>
        <v>0</v>
      </c>
      <c r="Y475" s="175">
        <f t="shared" si="181"/>
        <v>0</v>
      </c>
      <c r="Z475" s="175">
        <f t="shared" si="169"/>
        <v>0</v>
      </c>
      <c r="AA475" s="274"/>
      <c r="AB475" s="271"/>
      <c r="AC475" s="272"/>
    </row>
    <row r="476" spans="1:29">
      <c r="A476" s="172">
        <v>36</v>
      </c>
      <c r="B476" s="172">
        <v>7</v>
      </c>
      <c r="C476" s="172" t="s">
        <v>155</v>
      </c>
      <c r="D476" s="276" t="s">
        <v>985</v>
      </c>
      <c r="E476" s="276" t="s">
        <v>986</v>
      </c>
      <c r="F476" s="276" t="s">
        <v>987</v>
      </c>
      <c r="G476" s="173">
        <v>2001</v>
      </c>
      <c r="H476" s="173" t="s">
        <v>1275</v>
      </c>
      <c r="I476" s="173">
        <v>2</v>
      </c>
      <c r="J476" s="173" t="s">
        <v>1491</v>
      </c>
      <c r="K476" s="173" t="s">
        <v>987</v>
      </c>
      <c r="L476" s="173">
        <v>0</v>
      </c>
      <c r="M476" s="174">
        <v>1</v>
      </c>
      <c r="N476" s="270"/>
      <c r="O476" s="177">
        <f t="shared" si="167"/>
        <v>0</v>
      </c>
      <c r="P476" s="176"/>
      <c r="Q476" s="177">
        <f t="shared" si="177"/>
        <v>0</v>
      </c>
      <c r="R476" s="175">
        <f t="shared" si="178"/>
        <v>0</v>
      </c>
      <c r="S476" s="177">
        <f t="shared" si="179"/>
        <v>0</v>
      </c>
      <c r="T476" s="272"/>
      <c r="U476" s="275">
        <v>1</v>
      </c>
      <c r="V476" s="175">
        <f t="shared" si="180"/>
        <v>0</v>
      </c>
      <c r="W476" s="301"/>
      <c r="X476" s="175">
        <f t="shared" si="168"/>
        <v>0</v>
      </c>
      <c r="Y476" s="175">
        <f t="shared" si="181"/>
        <v>0</v>
      </c>
      <c r="Z476" s="175">
        <f t="shared" si="169"/>
        <v>0</v>
      </c>
      <c r="AA476" s="274"/>
      <c r="AB476" s="271"/>
      <c r="AC476" s="272"/>
    </row>
    <row r="477" spans="1:29">
      <c r="A477" s="172">
        <v>36</v>
      </c>
      <c r="B477" s="172">
        <v>8</v>
      </c>
      <c r="C477" s="172" t="s">
        <v>155</v>
      </c>
      <c r="D477" s="276" t="s">
        <v>985</v>
      </c>
      <c r="E477" s="276" t="s">
        <v>988</v>
      </c>
      <c r="F477" s="276"/>
      <c r="G477" s="173"/>
      <c r="H477" s="173" t="s">
        <v>1275</v>
      </c>
      <c r="I477" s="173">
        <v>2</v>
      </c>
      <c r="J477" s="173">
        <v>0</v>
      </c>
      <c r="K477" s="173">
        <v>0</v>
      </c>
      <c r="L477" s="173">
        <v>0</v>
      </c>
      <c r="M477" s="174">
        <v>1</v>
      </c>
      <c r="N477" s="270"/>
      <c r="O477" s="177">
        <f t="shared" si="167"/>
        <v>0</v>
      </c>
      <c r="P477" s="176"/>
      <c r="Q477" s="177">
        <f t="shared" si="177"/>
        <v>0</v>
      </c>
      <c r="R477" s="175">
        <f t="shared" si="178"/>
        <v>0</v>
      </c>
      <c r="S477" s="177">
        <f t="shared" si="179"/>
        <v>0</v>
      </c>
      <c r="T477" s="272"/>
      <c r="U477" s="275">
        <v>1</v>
      </c>
      <c r="V477" s="175">
        <f t="shared" si="180"/>
        <v>0</v>
      </c>
      <c r="W477" s="301"/>
      <c r="X477" s="175">
        <f t="shared" si="168"/>
        <v>0</v>
      </c>
      <c r="Y477" s="175">
        <f t="shared" si="181"/>
        <v>0</v>
      </c>
      <c r="Z477" s="175">
        <f t="shared" si="169"/>
        <v>0</v>
      </c>
      <c r="AA477" s="274"/>
      <c r="AB477" s="271"/>
      <c r="AC477" s="272"/>
    </row>
    <row r="478" spans="1:29" s="288" customFormat="1">
      <c r="A478" s="277">
        <v>36</v>
      </c>
      <c r="B478" s="277">
        <v>0</v>
      </c>
      <c r="C478" s="277">
        <v>0</v>
      </c>
      <c r="D478" s="278">
        <v>0</v>
      </c>
      <c r="E478" s="278">
        <v>0</v>
      </c>
      <c r="F478" s="278">
        <v>0</v>
      </c>
      <c r="G478" s="279">
        <v>0</v>
      </c>
      <c r="H478" s="279">
        <v>0</v>
      </c>
      <c r="I478" s="279">
        <v>0</v>
      </c>
      <c r="J478" s="279">
        <v>0</v>
      </c>
      <c r="K478" s="279">
        <v>0</v>
      </c>
      <c r="L478" s="279">
        <v>0</v>
      </c>
      <c r="M478" s="280">
        <v>0</v>
      </c>
      <c r="N478" s="281"/>
      <c r="O478" s="282">
        <f>SUM(O470:O477)</f>
        <v>0</v>
      </c>
      <c r="P478" s="302"/>
      <c r="Q478" s="282">
        <f t="shared" ref="Q478:Z478" si="182">SUM(Q470:Q477)</f>
        <v>0</v>
      </c>
      <c r="R478" s="282"/>
      <c r="S478" s="282">
        <f t="shared" si="182"/>
        <v>0</v>
      </c>
      <c r="T478" s="309"/>
      <c r="U478" s="282">
        <f t="shared" si="182"/>
        <v>8</v>
      </c>
      <c r="V478" s="282">
        <f t="shared" si="182"/>
        <v>0</v>
      </c>
      <c r="W478" s="301"/>
      <c r="X478" s="282">
        <f t="shared" si="182"/>
        <v>0</v>
      </c>
      <c r="Y478" s="282"/>
      <c r="Z478" s="282">
        <f t="shared" si="182"/>
        <v>0</v>
      </c>
      <c r="AA478" s="286"/>
      <c r="AB478" s="287"/>
      <c r="AC478" s="284"/>
    </row>
    <row r="479" spans="1:29" ht="22.5">
      <c r="A479" s="172">
        <v>37</v>
      </c>
      <c r="B479" s="172">
        <v>1</v>
      </c>
      <c r="C479" s="172" t="s">
        <v>116</v>
      </c>
      <c r="D479" s="276" t="s">
        <v>989</v>
      </c>
      <c r="E479" s="276" t="s">
        <v>990</v>
      </c>
      <c r="F479" s="276" t="s">
        <v>991</v>
      </c>
      <c r="G479" s="173">
        <v>2009</v>
      </c>
      <c r="H479" s="173" t="s">
        <v>1275</v>
      </c>
      <c r="I479" s="173">
        <v>2</v>
      </c>
      <c r="J479" s="173" t="s">
        <v>1666</v>
      </c>
      <c r="K479" s="173">
        <v>0</v>
      </c>
      <c r="L479" s="173" t="s">
        <v>1445</v>
      </c>
      <c r="M479" s="174">
        <v>1</v>
      </c>
      <c r="N479" s="270"/>
      <c r="O479" s="177">
        <f t="shared" si="167"/>
        <v>0</v>
      </c>
      <c r="P479" s="176"/>
      <c r="Q479" s="177">
        <f t="shared" ref="Q479:Q521" si="183">O479*P479</f>
        <v>0</v>
      </c>
      <c r="R479" s="175">
        <f t="shared" ref="R479:R521" si="184">S479/(M479*I479)</f>
        <v>0</v>
      </c>
      <c r="S479" s="177">
        <f t="shared" ref="S479:S521" si="185">O479+Q479</f>
        <v>0</v>
      </c>
      <c r="T479" s="272"/>
      <c r="U479" s="275">
        <v>1</v>
      </c>
      <c r="V479" s="175">
        <f t="shared" ref="V479:V521" si="186">T479*U479*M479</f>
        <v>0</v>
      </c>
      <c r="W479" s="301"/>
      <c r="X479" s="175">
        <f t="shared" si="168"/>
        <v>0</v>
      </c>
      <c r="Y479" s="175">
        <f t="shared" ref="Y479:Y521" si="187">Z479/(M479*U479)</f>
        <v>0</v>
      </c>
      <c r="Z479" s="175">
        <f t="shared" si="169"/>
        <v>0</v>
      </c>
      <c r="AA479" s="274"/>
      <c r="AB479" s="271"/>
      <c r="AC479" s="272"/>
    </row>
    <row r="480" spans="1:29" ht="22.5">
      <c r="A480" s="172">
        <v>37</v>
      </c>
      <c r="B480" s="172">
        <v>2</v>
      </c>
      <c r="C480" s="172" t="s">
        <v>116</v>
      </c>
      <c r="D480" s="276" t="s">
        <v>992</v>
      </c>
      <c r="E480" s="276" t="s">
        <v>993</v>
      </c>
      <c r="F480" s="276" t="s">
        <v>994</v>
      </c>
      <c r="G480" s="173">
        <v>2008</v>
      </c>
      <c r="H480" s="173" t="s">
        <v>1275</v>
      </c>
      <c r="I480" s="173">
        <v>2</v>
      </c>
      <c r="J480" s="173" t="s">
        <v>1666</v>
      </c>
      <c r="K480" s="173">
        <v>0</v>
      </c>
      <c r="L480" s="173" t="s">
        <v>1445</v>
      </c>
      <c r="M480" s="174">
        <v>1</v>
      </c>
      <c r="N480" s="270"/>
      <c r="O480" s="177">
        <f t="shared" si="167"/>
        <v>0</v>
      </c>
      <c r="P480" s="176"/>
      <c r="Q480" s="177">
        <f t="shared" si="183"/>
        <v>0</v>
      </c>
      <c r="R480" s="175">
        <f t="shared" si="184"/>
        <v>0</v>
      </c>
      <c r="S480" s="177">
        <f t="shared" si="185"/>
        <v>0</v>
      </c>
      <c r="T480" s="272"/>
      <c r="U480" s="275">
        <v>1</v>
      </c>
      <c r="V480" s="175">
        <f t="shared" si="186"/>
        <v>0</v>
      </c>
      <c r="W480" s="301"/>
      <c r="X480" s="175">
        <f t="shared" si="168"/>
        <v>0</v>
      </c>
      <c r="Y480" s="175">
        <f t="shared" si="187"/>
        <v>0</v>
      </c>
      <c r="Z480" s="175">
        <f t="shared" si="169"/>
        <v>0</v>
      </c>
      <c r="AA480" s="274"/>
      <c r="AB480" s="271"/>
      <c r="AC480" s="272"/>
    </row>
    <row r="481" spans="1:29" ht="22.5">
      <c r="A481" s="172">
        <v>37</v>
      </c>
      <c r="B481" s="172">
        <v>3</v>
      </c>
      <c r="C481" s="172" t="s">
        <v>116</v>
      </c>
      <c r="D481" s="276" t="s">
        <v>995</v>
      </c>
      <c r="E481" s="276" t="s">
        <v>996</v>
      </c>
      <c r="F481" s="276" t="s">
        <v>997</v>
      </c>
      <c r="G481" s="173">
        <v>2010</v>
      </c>
      <c r="H481" s="173" t="s">
        <v>1275</v>
      </c>
      <c r="I481" s="173">
        <v>2</v>
      </c>
      <c r="J481" s="173" t="s">
        <v>1666</v>
      </c>
      <c r="K481" s="173">
        <v>0</v>
      </c>
      <c r="L481" s="173" t="s">
        <v>1445</v>
      </c>
      <c r="M481" s="174">
        <v>1</v>
      </c>
      <c r="N481" s="270"/>
      <c r="O481" s="177">
        <f t="shared" si="167"/>
        <v>0</v>
      </c>
      <c r="P481" s="176"/>
      <c r="Q481" s="177">
        <f t="shared" si="183"/>
        <v>0</v>
      </c>
      <c r="R481" s="175">
        <f t="shared" si="184"/>
        <v>0</v>
      </c>
      <c r="S481" s="177">
        <f t="shared" si="185"/>
        <v>0</v>
      </c>
      <c r="T481" s="272"/>
      <c r="U481" s="275">
        <v>1</v>
      </c>
      <c r="V481" s="175">
        <f t="shared" si="186"/>
        <v>0</v>
      </c>
      <c r="W481" s="301"/>
      <c r="X481" s="175">
        <f t="shared" si="168"/>
        <v>0</v>
      </c>
      <c r="Y481" s="175">
        <f t="shared" si="187"/>
        <v>0</v>
      </c>
      <c r="Z481" s="175">
        <f t="shared" si="169"/>
        <v>0</v>
      </c>
      <c r="AA481" s="274"/>
      <c r="AB481" s="271"/>
      <c r="AC481" s="272"/>
    </row>
    <row r="482" spans="1:29" ht="33.75">
      <c r="A482" s="172">
        <v>37</v>
      </c>
      <c r="B482" s="172">
        <v>4</v>
      </c>
      <c r="C482" s="172" t="s">
        <v>116</v>
      </c>
      <c r="D482" s="276" t="s">
        <v>998</v>
      </c>
      <c r="E482" s="276" t="s">
        <v>999</v>
      </c>
      <c r="F482" s="276" t="s">
        <v>1000</v>
      </c>
      <c r="G482" s="173">
        <v>2008</v>
      </c>
      <c r="H482" s="173" t="s">
        <v>1275</v>
      </c>
      <c r="I482" s="173">
        <v>2</v>
      </c>
      <c r="J482" s="173" t="s">
        <v>1666</v>
      </c>
      <c r="K482" s="173">
        <v>0</v>
      </c>
      <c r="L482" s="173" t="s">
        <v>1445</v>
      </c>
      <c r="M482" s="174">
        <v>1</v>
      </c>
      <c r="N482" s="270"/>
      <c r="O482" s="177">
        <f t="shared" si="167"/>
        <v>0</v>
      </c>
      <c r="P482" s="176"/>
      <c r="Q482" s="177">
        <f t="shared" si="183"/>
        <v>0</v>
      </c>
      <c r="R482" s="175">
        <f t="shared" si="184"/>
        <v>0</v>
      </c>
      <c r="S482" s="177">
        <f t="shared" si="185"/>
        <v>0</v>
      </c>
      <c r="T482" s="272"/>
      <c r="U482" s="275">
        <v>1</v>
      </c>
      <c r="V482" s="175">
        <f t="shared" si="186"/>
        <v>0</v>
      </c>
      <c r="W482" s="301"/>
      <c r="X482" s="175">
        <f t="shared" si="168"/>
        <v>0</v>
      </c>
      <c r="Y482" s="175">
        <f t="shared" si="187"/>
        <v>0</v>
      </c>
      <c r="Z482" s="175">
        <f t="shared" si="169"/>
        <v>0</v>
      </c>
      <c r="AA482" s="274"/>
      <c r="AB482" s="271"/>
      <c r="AC482" s="272"/>
    </row>
    <row r="483" spans="1:29" ht="22.5">
      <c r="A483" s="172">
        <v>37</v>
      </c>
      <c r="B483" s="172">
        <v>5</v>
      </c>
      <c r="C483" s="172" t="s">
        <v>116</v>
      </c>
      <c r="D483" s="276" t="s">
        <v>1001</v>
      </c>
      <c r="E483" s="276" t="s">
        <v>1002</v>
      </c>
      <c r="F483" s="276" t="s">
        <v>1003</v>
      </c>
      <c r="G483" s="173">
        <v>2010</v>
      </c>
      <c r="H483" s="173" t="s">
        <v>1275</v>
      </c>
      <c r="I483" s="173">
        <v>2</v>
      </c>
      <c r="J483" s="173" t="s">
        <v>1666</v>
      </c>
      <c r="K483" s="173">
        <v>0</v>
      </c>
      <c r="L483" s="173" t="s">
        <v>1445</v>
      </c>
      <c r="M483" s="174">
        <v>1</v>
      </c>
      <c r="N483" s="270"/>
      <c r="O483" s="177">
        <f t="shared" si="167"/>
        <v>0</v>
      </c>
      <c r="P483" s="176"/>
      <c r="Q483" s="177">
        <f t="shared" si="183"/>
        <v>0</v>
      </c>
      <c r="R483" s="175">
        <f t="shared" si="184"/>
        <v>0</v>
      </c>
      <c r="S483" s="177">
        <f t="shared" si="185"/>
        <v>0</v>
      </c>
      <c r="T483" s="272"/>
      <c r="U483" s="275">
        <v>1</v>
      </c>
      <c r="V483" s="175">
        <f t="shared" si="186"/>
        <v>0</v>
      </c>
      <c r="W483" s="301"/>
      <c r="X483" s="175">
        <f t="shared" si="168"/>
        <v>0</v>
      </c>
      <c r="Y483" s="175">
        <f t="shared" si="187"/>
        <v>0</v>
      </c>
      <c r="Z483" s="175">
        <f t="shared" si="169"/>
        <v>0</v>
      </c>
      <c r="AA483" s="274"/>
      <c r="AB483" s="271"/>
      <c r="AC483" s="272"/>
    </row>
    <row r="484" spans="1:29" ht="22.5">
      <c r="A484" s="172">
        <v>37</v>
      </c>
      <c r="B484" s="172">
        <v>6</v>
      </c>
      <c r="C484" s="172" t="s">
        <v>116</v>
      </c>
      <c r="D484" s="276" t="s">
        <v>1004</v>
      </c>
      <c r="E484" s="276" t="s">
        <v>1005</v>
      </c>
      <c r="F484" s="276" t="s">
        <v>1006</v>
      </c>
      <c r="G484" s="173">
        <v>2010</v>
      </c>
      <c r="H484" s="173" t="s">
        <v>1275</v>
      </c>
      <c r="I484" s="173">
        <v>2</v>
      </c>
      <c r="J484" s="173" t="s">
        <v>1666</v>
      </c>
      <c r="K484" s="173">
        <v>0</v>
      </c>
      <c r="L484" s="173" t="s">
        <v>1445</v>
      </c>
      <c r="M484" s="174">
        <v>1</v>
      </c>
      <c r="N484" s="270"/>
      <c r="O484" s="177">
        <f t="shared" si="167"/>
        <v>0</v>
      </c>
      <c r="P484" s="176"/>
      <c r="Q484" s="177">
        <f t="shared" si="183"/>
        <v>0</v>
      </c>
      <c r="R484" s="175">
        <f t="shared" si="184"/>
        <v>0</v>
      </c>
      <c r="S484" s="177">
        <f t="shared" si="185"/>
        <v>0</v>
      </c>
      <c r="T484" s="272"/>
      <c r="U484" s="275">
        <v>1</v>
      </c>
      <c r="V484" s="175">
        <f t="shared" si="186"/>
        <v>0</v>
      </c>
      <c r="W484" s="301"/>
      <c r="X484" s="175">
        <f t="shared" si="168"/>
        <v>0</v>
      </c>
      <c r="Y484" s="175">
        <f t="shared" si="187"/>
        <v>0</v>
      </c>
      <c r="Z484" s="175">
        <f t="shared" si="169"/>
        <v>0</v>
      </c>
      <c r="AA484" s="274"/>
      <c r="AB484" s="271"/>
      <c r="AC484" s="272"/>
    </row>
    <row r="485" spans="1:29" ht="33.75">
      <c r="A485" s="172">
        <v>37</v>
      </c>
      <c r="B485" s="172">
        <v>7</v>
      </c>
      <c r="C485" s="172" t="s">
        <v>116</v>
      </c>
      <c r="D485" s="276" t="s">
        <v>1007</v>
      </c>
      <c r="E485" s="276" t="s">
        <v>1008</v>
      </c>
      <c r="F485" s="276" t="s">
        <v>1009</v>
      </c>
      <c r="G485" s="173">
        <v>2010</v>
      </c>
      <c r="H485" s="173" t="s">
        <v>1275</v>
      </c>
      <c r="I485" s="173">
        <v>2</v>
      </c>
      <c r="J485" s="173" t="s">
        <v>1666</v>
      </c>
      <c r="K485" s="173">
        <v>0</v>
      </c>
      <c r="L485" s="173" t="s">
        <v>1445</v>
      </c>
      <c r="M485" s="174">
        <v>1</v>
      </c>
      <c r="N485" s="270"/>
      <c r="O485" s="177">
        <f t="shared" si="167"/>
        <v>0</v>
      </c>
      <c r="P485" s="176"/>
      <c r="Q485" s="177">
        <f t="shared" si="183"/>
        <v>0</v>
      </c>
      <c r="R485" s="175">
        <f t="shared" si="184"/>
        <v>0</v>
      </c>
      <c r="S485" s="177">
        <f t="shared" si="185"/>
        <v>0</v>
      </c>
      <c r="T485" s="272"/>
      <c r="U485" s="275">
        <v>1</v>
      </c>
      <c r="V485" s="175">
        <f t="shared" si="186"/>
        <v>0</v>
      </c>
      <c r="W485" s="301"/>
      <c r="X485" s="175">
        <f t="shared" si="168"/>
        <v>0</v>
      </c>
      <c r="Y485" s="175">
        <f t="shared" si="187"/>
        <v>0</v>
      </c>
      <c r="Z485" s="175">
        <f t="shared" si="169"/>
        <v>0</v>
      </c>
      <c r="AA485" s="274"/>
      <c r="AB485" s="271"/>
      <c r="AC485" s="272"/>
    </row>
    <row r="486" spans="1:29" ht="22.5">
      <c r="A486" s="172">
        <v>37</v>
      </c>
      <c r="B486" s="172">
        <v>8</v>
      </c>
      <c r="C486" s="172" t="s">
        <v>116</v>
      </c>
      <c r="D486" s="276" t="s">
        <v>1010</v>
      </c>
      <c r="E486" s="276" t="s">
        <v>1011</v>
      </c>
      <c r="F486" s="276" t="s">
        <v>294</v>
      </c>
      <c r="G486" s="173">
        <v>2010</v>
      </c>
      <c r="H486" s="173" t="s">
        <v>1275</v>
      </c>
      <c r="I486" s="173">
        <v>2</v>
      </c>
      <c r="J486" s="173" t="s">
        <v>1667</v>
      </c>
      <c r="K486" s="173">
        <v>0</v>
      </c>
      <c r="L486" s="173" t="s">
        <v>1445</v>
      </c>
      <c r="M486" s="174">
        <v>1</v>
      </c>
      <c r="N486" s="270"/>
      <c r="O486" s="177">
        <f t="shared" si="167"/>
        <v>0</v>
      </c>
      <c r="P486" s="176"/>
      <c r="Q486" s="177">
        <f t="shared" si="183"/>
        <v>0</v>
      </c>
      <c r="R486" s="175">
        <f t="shared" si="184"/>
        <v>0</v>
      </c>
      <c r="S486" s="177">
        <f t="shared" si="185"/>
        <v>0</v>
      </c>
      <c r="T486" s="272"/>
      <c r="U486" s="275">
        <v>1</v>
      </c>
      <c r="V486" s="175">
        <f t="shared" si="186"/>
        <v>0</v>
      </c>
      <c r="W486" s="301"/>
      <c r="X486" s="175">
        <f t="shared" si="168"/>
        <v>0</v>
      </c>
      <c r="Y486" s="175">
        <f t="shared" si="187"/>
        <v>0</v>
      </c>
      <c r="Z486" s="175">
        <f t="shared" si="169"/>
        <v>0</v>
      </c>
      <c r="AA486" s="274"/>
      <c r="AB486" s="271"/>
      <c r="AC486" s="272"/>
    </row>
    <row r="487" spans="1:29" ht="22.5">
      <c r="A487" s="172">
        <v>37</v>
      </c>
      <c r="B487" s="172">
        <v>9</v>
      </c>
      <c r="C487" s="172" t="s">
        <v>116</v>
      </c>
      <c r="D487" s="276" t="s">
        <v>1012</v>
      </c>
      <c r="E487" s="276" t="s">
        <v>1013</v>
      </c>
      <c r="F487" s="276" t="s">
        <v>1014</v>
      </c>
      <c r="G487" s="173" t="s">
        <v>1015</v>
      </c>
      <c r="H487" s="173" t="s">
        <v>1275</v>
      </c>
      <c r="I487" s="173">
        <v>2</v>
      </c>
      <c r="J487" s="173" t="s">
        <v>1668</v>
      </c>
      <c r="K487" s="173">
        <v>0</v>
      </c>
      <c r="L487" s="173" t="s">
        <v>1445</v>
      </c>
      <c r="M487" s="174">
        <v>2</v>
      </c>
      <c r="N487" s="270"/>
      <c r="O487" s="177">
        <f t="shared" si="167"/>
        <v>0</v>
      </c>
      <c r="P487" s="176"/>
      <c r="Q487" s="177">
        <f t="shared" si="183"/>
        <v>0</v>
      </c>
      <c r="R487" s="175">
        <f t="shared" si="184"/>
        <v>0</v>
      </c>
      <c r="S487" s="177">
        <f t="shared" si="185"/>
        <v>0</v>
      </c>
      <c r="T487" s="272"/>
      <c r="U487" s="275">
        <v>1</v>
      </c>
      <c r="V487" s="175">
        <f t="shared" si="186"/>
        <v>0</v>
      </c>
      <c r="W487" s="301"/>
      <c r="X487" s="175">
        <f t="shared" si="168"/>
        <v>0</v>
      </c>
      <c r="Y487" s="175">
        <f t="shared" si="187"/>
        <v>0</v>
      </c>
      <c r="Z487" s="175">
        <f t="shared" si="169"/>
        <v>0</v>
      </c>
      <c r="AA487" s="274"/>
      <c r="AB487" s="271"/>
      <c r="AC487" s="272"/>
    </row>
    <row r="488" spans="1:29" ht="33.75">
      <c r="A488" s="172">
        <v>37</v>
      </c>
      <c r="B488" s="172">
        <v>10</v>
      </c>
      <c r="C488" s="172" t="s">
        <v>116</v>
      </c>
      <c r="D488" s="276" t="s">
        <v>1016</v>
      </c>
      <c r="E488" s="276" t="s">
        <v>1017</v>
      </c>
      <c r="F488" s="276" t="s">
        <v>1018</v>
      </c>
      <c r="G488" s="173">
        <v>2010</v>
      </c>
      <c r="H488" s="173" t="s">
        <v>1275</v>
      </c>
      <c r="I488" s="173">
        <v>2</v>
      </c>
      <c r="J488" s="173" t="s">
        <v>1638</v>
      </c>
      <c r="K488" s="173">
        <v>0</v>
      </c>
      <c r="L488" s="173" t="s">
        <v>1445</v>
      </c>
      <c r="M488" s="174">
        <v>1</v>
      </c>
      <c r="N488" s="270"/>
      <c r="O488" s="177">
        <f t="shared" si="167"/>
        <v>0</v>
      </c>
      <c r="P488" s="176"/>
      <c r="Q488" s="177">
        <f t="shared" si="183"/>
        <v>0</v>
      </c>
      <c r="R488" s="175">
        <f t="shared" si="184"/>
        <v>0</v>
      </c>
      <c r="S488" s="177">
        <f t="shared" si="185"/>
        <v>0</v>
      </c>
      <c r="T488" s="272"/>
      <c r="U488" s="275">
        <v>1</v>
      </c>
      <c r="V488" s="175">
        <f t="shared" si="186"/>
        <v>0</v>
      </c>
      <c r="W488" s="301"/>
      <c r="X488" s="175">
        <f t="shared" si="168"/>
        <v>0</v>
      </c>
      <c r="Y488" s="175">
        <f t="shared" si="187"/>
        <v>0</v>
      </c>
      <c r="Z488" s="175">
        <f t="shared" si="169"/>
        <v>0</v>
      </c>
      <c r="AA488" s="274"/>
      <c r="AB488" s="271"/>
      <c r="AC488" s="272"/>
    </row>
    <row r="489" spans="1:29" ht="45">
      <c r="A489" s="172">
        <v>37</v>
      </c>
      <c r="B489" s="172">
        <v>11</v>
      </c>
      <c r="C489" s="172" t="s">
        <v>116</v>
      </c>
      <c r="D489" s="276" t="s">
        <v>1019</v>
      </c>
      <c r="E489" s="276" t="s">
        <v>1020</v>
      </c>
      <c r="F489" s="276" t="s">
        <v>1021</v>
      </c>
      <c r="G489" s="173" t="s">
        <v>1022</v>
      </c>
      <c r="H489" s="173" t="s">
        <v>1275</v>
      </c>
      <c r="I489" s="173">
        <v>2</v>
      </c>
      <c r="J489" s="173" t="s">
        <v>1666</v>
      </c>
      <c r="K489" s="173">
        <v>0</v>
      </c>
      <c r="L489" s="173" t="s">
        <v>1445</v>
      </c>
      <c r="M489" s="174">
        <v>4</v>
      </c>
      <c r="N489" s="270"/>
      <c r="O489" s="177">
        <f t="shared" si="167"/>
        <v>0</v>
      </c>
      <c r="P489" s="176"/>
      <c r="Q489" s="177">
        <f t="shared" si="183"/>
        <v>0</v>
      </c>
      <c r="R489" s="175">
        <f t="shared" si="184"/>
        <v>0</v>
      </c>
      <c r="S489" s="177">
        <f t="shared" si="185"/>
        <v>0</v>
      </c>
      <c r="T489" s="272"/>
      <c r="U489" s="275">
        <v>1</v>
      </c>
      <c r="V489" s="175">
        <f t="shared" si="186"/>
        <v>0</v>
      </c>
      <c r="W489" s="301"/>
      <c r="X489" s="175">
        <f t="shared" si="168"/>
        <v>0</v>
      </c>
      <c r="Y489" s="175">
        <f t="shared" si="187"/>
        <v>0</v>
      </c>
      <c r="Z489" s="175">
        <f t="shared" si="169"/>
        <v>0</v>
      </c>
      <c r="AA489" s="274"/>
      <c r="AB489" s="271"/>
      <c r="AC489" s="272"/>
    </row>
    <row r="490" spans="1:29" ht="22.5">
      <c r="A490" s="172">
        <v>37</v>
      </c>
      <c r="B490" s="172">
        <v>12</v>
      </c>
      <c r="C490" s="172" t="s">
        <v>116</v>
      </c>
      <c r="D490" s="276" t="s">
        <v>1023</v>
      </c>
      <c r="E490" s="276" t="s">
        <v>1024</v>
      </c>
      <c r="F490" s="276" t="s">
        <v>1025</v>
      </c>
      <c r="G490" s="173">
        <v>2010</v>
      </c>
      <c r="H490" s="173" t="s">
        <v>1275</v>
      </c>
      <c r="I490" s="173">
        <v>2</v>
      </c>
      <c r="J490" s="173">
        <v>0</v>
      </c>
      <c r="K490" s="173">
        <v>0</v>
      </c>
      <c r="L490" s="173" t="s">
        <v>1445</v>
      </c>
      <c r="M490" s="174">
        <v>1</v>
      </c>
      <c r="N490" s="270"/>
      <c r="O490" s="177">
        <f t="shared" si="167"/>
        <v>0</v>
      </c>
      <c r="P490" s="176"/>
      <c r="Q490" s="177">
        <f t="shared" si="183"/>
        <v>0</v>
      </c>
      <c r="R490" s="175">
        <f t="shared" si="184"/>
        <v>0</v>
      </c>
      <c r="S490" s="177">
        <f t="shared" si="185"/>
        <v>0</v>
      </c>
      <c r="T490" s="272"/>
      <c r="U490" s="275">
        <v>1</v>
      </c>
      <c r="V490" s="175">
        <f t="shared" si="186"/>
        <v>0</v>
      </c>
      <c r="W490" s="301"/>
      <c r="X490" s="175">
        <f t="shared" si="168"/>
        <v>0</v>
      </c>
      <c r="Y490" s="175">
        <f t="shared" si="187"/>
        <v>0</v>
      </c>
      <c r="Z490" s="175">
        <f t="shared" si="169"/>
        <v>0</v>
      </c>
      <c r="AA490" s="274"/>
      <c r="AB490" s="271"/>
      <c r="AC490" s="272"/>
    </row>
    <row r="491" spans="1:29">
      <c r="A491" s="172">
        <v>37</v>
      </c>
      <c r="B491" s="172">
        <v>13</v>
      </c>
      <c r="C491" s="172" t="s">
        <v>116</v>
      </c>
      <c r="D491" s="276" t="s">
        <v>1026</v>
      </c>
      <c r="E491" s="276" t="s">
        <v>1027</v>
      </c>
      <c r="F491" s="276" t="s">
        <v>1028</v>
      </c>
      <c r="G491" s="173">
        <v>2004</v>
      </c>
      <c r="H491" s="173" t="s">
        <v>1275</v>
      </c>
      <c r="I491" s="173">
        <v>2</v>
      </c>
      <c r="J491" s="173" t="s">
        <v>1669</v>
      </c>
      <c r="K491" s="173">
        <v>0</v>
      </c>
      <c r="L491" s="173" t="s">
        <v>1445</v>
      </c>
      <c r="M491" s="174">
        <v>1</v>
      </c>
      <c r="N491" s="270"/>
      <c r="O491" s="177">
        <f t="shared" si="167"/>
        <v>0</v>
      </c>
      <c r="P491" s="176"/>
      <c r="Q491" s="177">
        <f t="shared" si="183"/>
        <v>0</v>
      </c>
      <c r="R491" s="175">
        <f t="shared" si="184"/>
        <v>0</v>
      </c>
      <c r="S491" s="177">
        <f t="shared" si="185"/>
        <v>0</v>
      </c>
      <c r="T491" s="272"/>
      <c r="U491" s="275">
        <v>1</v>
      </c>
      <c r="V491" s="175">
        <f t="shared" si="186"/>
        <v>0</v>
      </c>
      <c r="W491" s="301"/>
      <c r="X491" s="175">
        <f t="shared" si="168"/>
        <v>0</v>
      </c>
      <c r="Y491" s="175">
        <f t="shared" si="187"/>
        <v>0</v>
      </c>
      <c r="Z491" s="175">
        <f t="shared" si="169"/>
        <v>0</v>
      </c>
      <c r="AA491" s="274"/>
      <c r="AB491" s="271"/>
      <c r="AC491" s="272"/>
    </row>
    <row r="492" spans="1:29" ht="22.5">
      <c r="A492" s="172">
        <v>37</v>
      </c>
      <c r="B492" s="172">
        <v>14</v>
      </c>
      <c r="C492" s="172" t="s">
        <v>116</v>
      </c>
      <c r="D492" s="276" t="s">
        <v>1029</v>
      </c>
      <c r="E492" s="276"/>
      <c r="F492" s="276" t="s">
        <v>1030</v>
      </c>
      <c r="G492" s="173">
        <v>2004</v>
      </c>
      <c r="H492" s="173" t="s">
        <v>1275</v>
      </c>
      <c r="I492" s="173">
        <v>2</v>
      </c>
      <c r="J492" s="173" t="s">
        <v>1670</v>
      </c>
      <c r="K492" s="173">
        <v>0</v>
      </c>
      <c r="L492" s="173" t="s">
        <v>1445</v>
      </c>
      <c r="M492" s="174">
        <v>3</v>
      </c>
      <c r="N492" s="270"/>
      <c r="O492" s="177">
        <f t="shared" si="167"/>
        <v>0</v>
      </c>
      <c r="P492" s="176"/>
      <c r="Q492" s="177">
        <f t="shared" si="183"/>
        <v>0</v>
      </c>
      <c r="R492" s="175">
        <f t="shared" si="184"/>
        <v>0</v>
      </c>
      <c r="S492" s="177">
        <f t="shared" si="185"/>
        <v>0</v>
      </c>
      <c r="T492" s="272"/>
      <c r="U492" s="275">
        <v>1</v>
      </c>
      <c r="V492" s="175">
        <f t="shared" si="186"/>
        <v>0</v>
      </c>
      <c r="W492" s="301"/>
      <c r="X492" s="175">
        <f t="shared" si="168"/>
        <v>0</v>
      </c>
      <c r="Y492" s="175">
        <f t="shared" si="187"/>
        <v>0</v>
      </c>
      <c r="Z492" s="175">
        <f t="shared" si="169"/>
        <v>0</v>
      </c>
      <c r="AA492" s="274"/>
      <c r="AB492" s="271"/>
      <c r="AC492" s="272"/>
    </row>
    <row r="493" spans="1:29" ht="33.75">
      <c r="A493" s="172">
        <v>37</v>
      </c>
      <c r="B493" s="172">
        <v>15</v>
      </c>
      <c r="C493" s="172" t="s">
        <v>116</v>
      </c>
      <c r="D493" s="276" t="s">
        <v>1019</v>
      </c>
      <c r="E493" s="276" t="s">
        <v>1031</v>
      </c>
      <c r="F493" s="276" t="s">
        <v>99</v>
      </c>
      <c r="G493" s="173">
        <v>2004.2005999999999</v>
      </c>
      <c r="H493" s="173" t="s">
        <v>1275</v>
      </c>
      <c r="I493" s="173">
        <v>2</v>
      </c>
      <c r="J493" s="173" t="s">
        <v>1671</v>
      </c>
      <c r="K493" s="173">
        <v>0</v>
      </c>
      <c r="L493" s="173" t="s">
        <v>1445</v>
      </c>
      <c r="M493" s="174">
        <v>3</v>
      </c>
      <c r="N493" s="270"/>
      <c r="O493" s="177">
        <f t="shared" si="167"/>
        <v>0</v>
      </c>
      <c r="P493" s="176"/>
      <c r="Q493" s="177">
        <f t="shared" si="183"/>
        <v>0</v>
      </c>
      <c r="R493" s="175">
        <f t="shared" si="184"/>
        <v>0</v>
      </c>
      <c r="S493" s="177">
        <f t="shared" si="185"/>
        <v>0</v>
      </c>
      <c r="T493" s="272"/>
      <c r="U493" s="275">
        <v>1</v>
      </c>
      <c r="V493" s="175">
        <f t="shared" si="186"/>
        <v>0</v>
      </c>
      <c r="W493" s="301"/>
      <c r="X493" s="175">
        <f t="shared" si="168"/>
        <v>0</v>
      </c>
      <c r="Y493" s="175">
        <f t="shared" si="187"/>
        <v>0</v>
      </c>
      <c r="Z493" s="175">
        <f t="shared" si="169"/>
        <v>0</v>
      </c>
      <c r="AA493" s="274"/>
      <c r="AB493" s="271"/>
      <c r="AC493" s="272"/>
    </row>
    <row r="494" spans="1:29">
      <c r="A494" s="172">
        <v>37</v>
      </c>
      <c r="B494" s="172">
        <v>16</v>
      </c>
      <c r="C494" s="172" t="s">
        <v>116</v>
      </c>
      <c r="D494" s="276" t="s">
        <v>1032</v>
      </c>
      <c r="E494" s="276" t="s">
        <v>1033</v>
      </c>
      <c r="F494" s="276" t="s">
        <v>1034</v>
      </c>
      <c r="G494" s="173">
        <v>2004</v>
      </c>
      <c r="H494" s="173" t="s">
        <v>1275</v>
      </c>
      <c r="I494" s="173">
        <v>2</v>
      </c>
      <c r="J494" s="173" t="s">
        <v>1667</v>
      </c>
      <c r="K494" s="173">
        <v>0</v>
      </c>
      <c r="L494" s="173" t="s">
        <v>1445</v>
      </c>
      <c r="M494" s="174">
        <v>1</v>
      </c>
      <c r="N494" s="270"/>
      <c r="O494" s="177">
        <f t="shared" si="167"/>
        <v>0</v>
      </c>
      <c r="P494" s="176"/>
      <c r="Q494" s="177">
        <f t="shared" si="183"/>
        <v>0</v>
      </c>
      <c r="R494" s="175">
        <f t="shared" si="184"/>
        <v>0</v>
      </c>
      <c r="S494" s="177">
        <f t="shared" si="185"/>
        <v>0</v>
      </c>
      <c r="T494" s="272"/>
      <c r="U494" s="275">
        <v>1</v>
      </c>
      <c r="V494" s="175">
        <f t="shared" si="186"/>
        <v>0</v>
      </c>
      <c r="W494" s="301"/>
      <c r="X494" s="175">
        <f t="shared" si="168"/>
        <v>0</v>
      </c>
      <c r="Y494" s="175">
        <f t="shared" si="187"/>
        <v>0</v>
      </c>
      <c r="Z494" s="175">
        <f t="shared" si="169"/>
        <v>0</v>
      </c>
      <c r="AA494" s="274"/>
      <c r="AB494" s="271"/>
      <c r="AC494" s="272"/>
    </row>
    <row r="495" spans="1:29" ht="22.5">
      <c r="A495" s="172">
        <v>37</v>
      </c>
      <c r="B495" s="172">
        <v>17</v>
      </c>
      <c r="C495" s="172" t="s">
        <v>116</v>
      </c>
      <c r="D495" s="276" t="s">
        <v>1035</v>
      </c>
      <c r="E495" s="276" t="s">
        <v>1036</v>
      </c>
      <c r="F495" s="276" t="s">
        <v>1037</v>
      </c>
      <c r="G495" s="173">
        <v>2010.2003999999999</v>
      </c>
      <c r="H495" s="173" t="s">
        <v>1275</v>
      </c>
      <c r="I495" s="173">
        <v>2</v>
      </c>
      <c r="J495" s="173" t="s">
        <v>1667</v>
      </c>
      <c r="K495" s="173">
        <v>0</v>
      </c>
      <c r="L495" s="173" t="s">
        <v>1445</v>
      </c>
      <c r="M495" s="174">
        <v>3</v>
      </c>
      <c r="N495" s="270"/>
      <c r="O495" s="177">
        <f t="shared" si="167"/>
        <v>0</v>
      </c>
      <c r="P495" s="176"/>
      <c r="Q495" s="177">
        <f t="shared" si="183"/>
        <v>0</v>
      </c>
      <c r="R495" s="175">
        <f t="shared" si="184"/>
        <v>0</v>
      </c>
      <c r="S495" s="177">
        <f t="shared" si="185"/>
        <v>0</v>
      </c>
      <c r="T495" s="272"/>
      <c r="U495" s="275">
        <v>1</v>
      </c>
      <c r="V495" s="175">
        <f t="shared" si="186"/>
        <v>0</v>
      </c>
      <c r="W495" s="301"/>
      <c r="X495" s="175">
        <f t="shared" si="168"/>
        <v>0</v>
      </c>
      <c r="Y495" s="175">
        <f t="shared" si="187"/>
        <v>0</v>
      </c>
      <c r="Z495" s="175">
        <f t="shared" si="169"/>
        <v>0</v>
      </c>
      <c r="AA495" s="274"/>
      <c r="AB495" s="271"/>
      <c r="AC495" s="272"/>
    </row>
    <row r="496" spans="1:29">
      <c r="A496" s="172">
        <v>37</v>
      </c>
      <c r="B496" s="172">
        <v>18</v>
      </c>
      <c r="C496" s="172" t="s">
        <v>116</v>
      </c>
      <c r="D496" s="276" t="s">
        <v>1038</v>
      </c>
      <c r="E496" s="276" t="s">
        <v>1039</v>
      </c>
      <c r="F496" s="276"/>
      <c r="G496" s="173">
        <v>2004</v>
      </c>
      <c r="H496" s="173" t="s">
        <v>1275</v>
      </c>
      <c r="I496" s="173">
        <v>2</v>
      </c>
      <c r="J496" s="173" t="s">
        <v>1667</v>
      </c>
      <c r="K496" s="173">
        <v>0</v>
      </c>
      <c r="L496" s="173" t="s">
        <v>1445</v>
      </c>
      <c r="M496" s="174">
        <v>1</v>
      </c>
      <c r="N496" s="270"/>
      <c r="O496" s="177">
        <f t="shared" si="167"/>
        <v>0</v>
      </c>
      <c r="P496" s="176"/>
      <c r="Q496" s="177">
        <f t="shared" si="183"/>
        <v>0</v>
      </c>
      <c r="R496" s="175">
        <f t="shared" si="184"/>
        <v>0</v>
      </c>
      <c r="S496" s="177">
        <f t="shared" si="185"/>
        <v>0</v>
      </c>
      <c r="T496" s="272"/>
      <c r="U496" s="275">
        <v>1</v>
      </c>
      <c r="V496" s="175">
        <f t="shared" si="186"/>
        <v>0</v>
      </c>
      <c r="W496" s="301"/>
      <c r="X496" s="175">
        <f t="shared" si="168"/>
        <v>0</v>
      </c>
      <c r="Y496" s="175">
        <f t="shared" si="187"/>
        <v>0</v>
      </c>
      <c r="Z496" s="175">
        <f t="shared" si="169"/>
        <v>0</v>
      </c>
      <c r="AA496" s="274"/>
      <c r="AB496" s="271"/>
      <c r="AC496" s="272"/>
    </row>
    <row r="497" spans="1:29">
      <c r="A497" s="172">
        <v>37</v>
      </c>
      <c r="B497" s="172">
        <v>19</v>
      </c>
      <c r="C497" s="172" t="s">
        <v>116</v>
      </c>
      <c r="D497" s="276" t="s">
        <v>1040</v>
      </c>
      <c r="E497" s="276"/>
      <c r="F497" s="276"/>
      <c r="G497" s="173">
        <v>2004</v>
      </c>
      <c r="H497" s="173" t="s">
        <v>1275</v>
      </c>
      <c r="I497" s="173">
        <v>2</v>
      </c>
      <c r="J497" s="173" t="s">
        <v>99</v>
      </c>
      <c r="K497" s="173">
        <v>0</v>
      </c>
      <c r="L497" s="173" t="s">
        <v>1445</v>
      </c>
      <c r="M497" s="174">
        <v>2</v>
      </c>
      <c r="N497" s="270"/>
      <c r="O497" s="177">
        <f t="shared" si="167"/>
        <v>0</v>
      </c>
      <c r="P497" s="176"/>
      <c r="Q497" s="177">
        <f t="shared" si="183"/>
        <v>0</v>
      </c>
      <c r="R497" s="175">
        <f t="shared" si="184"/>
        <v>0</v>
      </c>
      <c r="S497" s="177">
        <f t="shared" si="185"/>
        <v>0</v>
      </c>
      <c r="T497" s="272"/>
      <c r="U497" s="275">
        <v>1</v>
      </c>
      <c r="V497" s="175">
        <f t="shared" si="186"/>
        <v>0</v>
      </c>
      <c r="W497" s="301"/>
      <c r="X497" s="175">
        <f t="shared" si="168"/>
        <v>0</v>
      </c>
      <c r="Y497" s="175">
        <f t="shared" si="187"/>
        <v>0</v>
      </c>
      <c r="Z497" s="175">
        <f t="shared" si="169"/>
        <v>0</v>
      </c>
      <c r="AA497" s="274"/>
      <c r="AB497" s="271"/>
      <c r="AC497" s="272"/>
    </row>
    <row r="498" spans="1:29">
      <c r="A498" s="172">
        <v>37</v>
      </c>
      <c r="B498" s="172">
        <v>20</v>
      </c>
      <c r="C498" s="172" t="s">
        <v>116</v>
      </c>
      <c r="D498" s="276" t="s">
        <v>1041</v>
      </c>
      <c r="E498" s="276" t="s">
        <v>1042</v>
      </c>
      <c r="F498" s="276">
        <v>1101329901</v>
      </c>
      <c r="G498" s="173">
        <v>2010</v>
      </c>
      <c r="H498" s="173" t="s">
        <v>1275</v>
      </c>
      <c r="I498" s="173">
        <v>2</v>
      </c>
      <c r="J498" s="173" t="s">
        <v>99</v>
      </c>
      <c r="K498" s="173">
        <v>0</v>
      </c>
      <c r="L498" s="173" t="s">
        <v>1445</v>
      </c>
      <c r="M498" s="174">
        <v>1</v>
      </c>
      <c r="N498" s="270"/>
      <c r="O498" s="177">
        <f t="shared" si="167"/>
        <v>0</v>
      </c>
      <c r="P498" s="176"/>
      <c r="Q498" s="177">
        <f t="shared" si="183"/>
        <v>0</v>
      </c>
      <c r="R498" s="175">
        <f t="shared" si="184"/>
        <v>0</v>
      </c>
      <c r="S498" s="177">
        <f t="shared" si="185"/>
        <v>0</v>
      </c>
      <c r="T498" s="272"/>
      <c r="U498" s="275">
        <v>1</v>
      </c>
      <c r="V498" s="175">
        <f t="shared" si="186"/>
        <v>0</v>
      </c>
      <c r="W498" s="301"/>
      <c r="X498" s="175">
        <f t="shared" si="168"/>
        <v>0</v>
      </c>
      <c r="Y498" s="175">
        <f t="shared" si="187"/>
        <v>0</v>
      </c>
      <c r="Z498" s="175">
        <f t="shared" si="169"/>
        <v>0</v>
      </c>
      <c r="AA498" s="274"/>
      <c r="AB498" s="271"/>
      <c r="AC498" s="272"/>
    </row>
    <row r="499" spans="1:29">
      <c r="A499" s="172">
        <v>37</v>
      </c>
      <c r="B499" s="172">
        <v>21</v>
      </c>
      <c r="C499" s="172" t="s">
        <v>116</v>
      </c>
      <c r="D499" s="276" t="s">
        <v>1043</v>
      </c>
      <c r="E499" s="276"/>
      <c r="F499" s="276" t="s">
        <v>1044</v>
      </c>
      <c r="G499" s="173">
        <v>2010</v>
      </c>
      <c r="H499" s="173" t="s">
        <v>1275</v>
      </c>
      <c r="I499" s="173">
        <v>2</v>
      </c>
      <c r="J499" s="173" t="s">
        <v>99</v>
      </c>
      <c r="K499" s="173">
        <v>0</v>
      </c>
      <c r="L499" s="173" t="s">
        <v>1445</v>
      </c>
      <c r="M499" s="174">
        <v>1</v>
      </c>
      <c r="N499" s="270"/>
      <c r="O499" s="177">
        <f t="shared" si="167"/>
        <v>0</v>
      </c>
      <c r="P499" s="176"/>
      <c r="Q499" s="177">
        <f t="shared" si="183"/>
        <v>0</v>
      </c>
      <c r="R499" s="175">
        <f t="shared" si="184"/>
        <v>0</v>
      </c>
      <c r="S499" s="177">
        <f t="shared" si="185"/>
        <v>0</v>
      </c>
      <c r="T499" s="272"/>
      <c r="U499" s="275">
        <v>1</v>
      </c>
      <c r="V499" s="175">
        <f t="shared" si="186"/>
        <v>0</v>
      </c>
      <c r="W499" s="301"/>
      <c r="X499" s="175">
        <f t="shared" si="168"/>
        <v>0</v>
      </c>
      <c r="Y499" s="175">
        <f t="shared" si="187"/>
        <v>0</v>
      </c>
      <c r="Z499" s="175">
        <f t="shared" si="169"/>
        <v>0</v>
      </c>
      <c r="AA499" s="274"/>
      <c r="AB499" s="271"/>
      <c r="AC499" s="272"/>
    </row>
    <row r="500" spans="1:29" ht="33.75">
      <c r="A500" s="172">
        <v>37</v>
      </c>
      <c r="B500" s="172">
        <v>22</v>
      </c>
      <c r="C500" s="172" t="s">
        <v>116</v>
      </c>
      <c r="D500" s="276" t="s">
        <v>1045</v>
      </c>
      <c r="E500" s="276" t="s">
        <v>1046</v>
      </c>
      <c r="F500" s="276" t="s">
        <v>1047</v>
      </c>
      <c r="G500" s="173">
        <v>2010</v>
      </c>
      <c r="H500" s="173" t="s">
        <v>1275</v>
      </c>
      <c r="I500" s="173">
        <v>2</v>
      </c>
      <c r="J500" s="173" t="s">
        <v>99</v>
      </c>
      <c r="K500" s="173">
        <v>0</v>
      </c>
      <c r="L500" s="173" t="s">
        <v>1445</v>
      </c>
      <c r="M500" s="174">
        <v>1</v>
      </c>
      <c r="N500" s="270"/>
      <c r="O500" s="177">
        <f t="shared" si="167"/>
        <v>0</v>
      </c>
      <c r="P500" s="176"/>
      <c r="Q500" s="177">
        <f t="shared" si="183"/>
        <v>0</v>
      </c>
      <c r="R500" s="175">
        <f t="shared" si="184"/>
        <v>0</v>
      </c>
      <c r="S500" s="177">
        <f t="shared" si="185"/>
        <v>0</v>
      </c>
      <c r="T500" s="272"/>
      <c r="U500" s="275">
        <v>1</v>
      </c>
      <c r="V500" s="175">
        <f t="shared" si="186"/>
        <v>0</v>
      </c>
      <c r="W500" s="301"/>
      <c r="X500" s="175">
        <f t="shared" si="168"/>
        <v>0</v>
      </c>
      <c r="Y500" s="175">
        <f t="shared" si="187"/>
        <v>0</v>
      </c>
      <c r="Z500" s="175">
        <f t="shared" si="169"/>
        <v>0</v>
      </c>
      <c r="AA500" s="274"/>
      <c r="AB500" s="271"/>
      <c r="AC500" s="272"/>
    </row>
    <row r="501" spans="1:29">
      <c r="A501" s="172">
        <v>37</v>
      </c>
      <c r="B501" s="172">
        <v>23</v>
      </c>
      <c r="C501" s="172" t="s">
        <v>116</v>
      </c>
      <c r="D501" s="276" t="s">
        <v>1048</v>
      </c>
      <c r="E501" s="276" t="s">
        <v>1049</v>
      </c>
      <c r="F501" s="276"/>
      <c r="G501" s="173">
        <v>2010</v>
      </c>
      <c r="H501" s="173" t="s">
        <v>1275</v>
      </c>
      <c r="I501" s="173">
        <v>2</v>
      </c>
      <c r="J501" s="173" t="s">
        <v>99</v>
      </c>
      <c r="K501" s="173">
        <v>0</v>
      </c>
      <c r="L501" s="173" t="s">
        <v>1445</v>
      </c>
      <c r="M501" s="174">
        <v>1</v>
      </c>
      <c r="N501" s="270"/>
      <c r="O501" s="177">
        <f t="shared" si="167"/>
        <v>0</v>
      </c>
      <c r="P501" s="176"/>
      <c r="Q501" s="177">
        <f t="shared" si="183"/>
        <v>0</v>
      </c>
      <c r="R501" s="175">
        <f t="shared" si="184"/>
        <v>0</v>
      </c>
      <c r="S501" s="177">
        <f t="shared" si="185"/>
        <v>0</v>
      </c>
      <c r="T501" s="272"/>
      <c r="U501" s="275">
        <v>1</v>
      </c>
      <c r="V501" s="175">
        <f t="shared" si="186"/>
        <v>0</v>
      </c>
      <c r="W501" s="301"/>
      <c r="X501" s="175">
        <f t="shared" si="168"/>
        <v>0</v>
      </c>
      <c r="Y501" s="175">
        <f t="shared" si="187"/>
        <v>0</v>
      </c>
      <c r="Z501" s="175">
        <f t="shared" si="169"/>
        <v>0</v>
      </c>
      <c r="AA501" s="274"/>
      <c r="AB501" s="271"/>
      <c r="AC501" s="272"/>
    </row>
    <row r="502" spans="1:29" ht="22.5">
      <c r="A502" s="172">
        <v>37</v>
      </c>
      <c r="B502" s="172">
        <v>24</v>
      </c>
      <c r="C502" s="172" t="s">
        <v>116</v>
      </c>
      <c r="D502" s="276" t="s">
        <v>1050</v>
      </c>
      <c r="E502" s="276" t="s">
        <v>1051</v>
      </c>
      <c r="F502" s="276"/>
      <c r="G502" s="173">
        <v>2010</v>
      </c>
      <c r="H502" s="173" t="s">
        <v>1275</v>
      </c>
      <c r="I502" s="173">
        <v>2</v>
      </c>
      <c r="J502" s="173" t="s">
        <v>99</v>
      </c>
      <c r="K502" s="173">
        <v>0</v>
      </c>
      <c r="L502" s="173" t="s">
        <v>1445</v>
      </c>
      <c r="M502" s="174">
        <v>1</v>
      </c>
      <c r="N502" s="270"/>
      <c r="O502" s="177">
        <f t="shared" si="167"/>
        <v>0</v>
      </c>
      <c r="P502" s="176"/>
      <c r="Q502" s="177">
        <f t="shared" si="183"/>
        <v>0</v>
      </c>
      <c r="R502" s="175">
        <f t="shared" si="184"/>
        <v>0</v>
      </c>
      <c r="S502" s="177">
        <f t="shared" si="185"/>
        <v>0</v>
      </c>
      <c r="T502" s="272"/>
      <c r="U502" s="275">
        <v>1</v>
      </c>
      <c r="V502" s="175">
        <f t="shared" si="186"/>
        <v>0</v>
      </c>
      <c r="W502" s="301"/>
      <c r="X502" s="175">
        <f t="shared" si="168"/>
        <v>0</v>
      </c>
      <c r="Y502" s="175">
        <f t="shared" si="187"/>
        <v>0</v>
      </c>
      <c r="Z502" s="175">
        <f t="shared" si="169"/>
        <v>0</v>
      </c>
      <c r="AA502" s="274"/>
      <c r="AB502" s="271"/>
      <c r="AC502" s="272"/>
    </row>
    <row r="503" spans="1:29" ht="33.75">
      <c r="A503" s="172">
        <v>37</v>
      </c>
      <c r="B503" s="172">
        <v>25</v>
      </c>
      <c r="C503" s="172" t="s">
        <v>116</v>
      </c>
      <c r="D503" s="276" t="s">
        <v>1052</v>
      </c>
      <c r="E503" s="276" t="s">
        <v>1053</v>
      </c>
      <c r="F503" s="276" t="s">
        <v>1054</v>
      </c>
      <c r="G503" s="173">
        <v>1992</v>
      </c>
      <c r="H503" s="173" t="s">
        <v>1275</v>
      </c>
      <c r="I503" s="173">
        <v>2</v>
      </c>
      <c r="J503" s="173" t="s">
        <v>1638</v>
      </c>
      <c r="K503" s="173">
        <v>0</v>
      </c>
      <c r="L503" s="173" t="s">
        <v>1445</v>
      </c>
      <c r="M503" s="174">
        <v>1</v>
      </c>
      <c r="N503" s="270"/>
      <c r="O503" s="177">
        <f t="shared" si="167"/>
        <v>0</v>
      </c>
      <c r="P503" s="176"/>
      <c r="Q503" s="177">
        <f t="shared" si="183"/>
        <v>0</v>
      </c>
      <c r="R503" s="175">
        <f t="shared" si="184"/>
        <v>0</v>
      </c>
      <c r="S503" s="177">
        <f t="shared" si="185"/>
        <v>0</v>
      </c>
      <c r="T503" s="272"/>
      <c r="U503" s="275">
        <v>1</v>
      </c>
      <c r="V503" s="175">
        <f t="shared" si="186"/>
        <v>0</v>
      </c>
      <c r="W503" s="301"/>
      <c r="X503" s="175">
        <f t="shared" si="168"/>
        <v>0</v>
      </c>
      <c r="Y503" s="175">
        <f t="shared" si="187"/>
        <v>0</v>
      </c>
      <c r="Z503" s="175">
        <f t="shared" si="169"/>
        <v>0</v>
      </c>
      <c r="AA503" s="274"/>
      <c r="AB503" s="271"/>
      <c r="AC503" s="272"/>
    </row>
    <row r="504" spans="1:29" ht="33.75">
      <c r="A504" s="172">
        <v>37</v>
      </c>
      <c r="B504" s="172">
        <v>26</v>
      </c>
      <c r="C504" s="172" t="s">
        <v>116</v>
      </c>
      <c r="D504" s="276" t="s">
        <v>1055</v>
      </c>
      <c r="E504" s="276" t="s">
        <v>1056</v>
      </c>
      <c r="F504" s="276" t="s">
        <v>1057</v>
      </c>
      <c r="G504" s="173">
        <v>2010</v>
      </c>
      <c r="H504" s="173" t="s">
        <v>1275</v>
      </c>
      <c r="I504" s="173">
        <v>2</v>
      </c>
      <c r="J504" s="173" t="s">
        <v>1672</v>
      </c>
      <c r="K504" s="173">
        <v>0</v>
      </c>
      <c r="L504" s="173" t="s">
        <v>1445</v>
      </c>
      <c r="M504" s="174">
        <v>2</v>
      </c>
      <c r="N504" s="270"/>
      <c r="O504" s="177">
        <f t="shared" si="167"/>
        <v>0</v>
      </c>
      <c r="P504" s="176"/>
      <c r="Q504" s="177">
        <f t="shared" si="183"/>
        <v>0</v>
      </c>
      <c r="R504" s="175">
        <f t="shared" si="184"/>
        <v>0</v>
      </c>
      <c r="S504" s="177">
        <f t="shared" si="185"/>
        <v>0</v>
      </c>
      <c r="T504" s="272"/>
      <c r="U504" s="275">
        <v>1</v>
      </c>
      <c r="V504" s="175">
        <f t="shared" si="186"/>
        <v>0</v>
      </c>
      <c r="W504" s="301"/>
      <c r="X504" s="175">
        <f t="shared" si="168"/>
        <v>0</v>
      </c>
      <c r="Y504" s="175">
        <f t="shared" si="187"/>
        <v>0</v>
      </c>
      <c r="Z504" s="175">
        <f t="shared" si="169"/>
        <v>0</v>
      </c>
      <c r="AA504" s="274"/>
      <c r="AB504" s="271"/>
      <c r="AC504" s="272"/>
    </row>
    <row r="505" spans="1:29" ht="22.5">
      <c r="A505" s="172">
        <v>37</v>
      </c>
      <c r="B505" s="172">
        <v>27</v>
      </c>
      <c r="C505" s="172" t="s">
        <v>116</v>
      </c>
      <c r="D505" s="276" t="s">
        <v>1058</v>
      </c>
      <c r="E505" s="276" t="s">
        <v>1059</v>
      </c>
      <c r="F505" s="276" t="s">
        <v>1060</v>
      </c>
      <c r="G505" s="173">
        <v>2010</v>
      </c>
      <c r="H505" s="173" t="s">
        <v>1275</v>
      </c>
      <c r="I505" s="173">
        <v>2</v>
      </c>
      <c r="J505" s="173" t="s">
        <v>1673</v>
      </c>
      <c r="K505" s="173">
        <v>0</v>
      </c>
      <c r="L505" s="173" t="s">
        <v>1445</v>
      </c>
      <c r="M505" s="174">
        <v>1</v>
      </c>
      <c r="N505" s="270"/>
      <c r="O505" s="177">
        <f t="shared" si="167"/>
        <v>0</v>
      </c>
      <c r="P505" s="176"/>
      <c r="Q505" s="177">
        <f t="shared" si="183"/>
        <v>0</v>
      </c>
      <c r="R505" s="175">
        <f t="shared" si="184"/>
        <v>0</v>
      </c>
      <c r="S505" s="177">
        <f t="shared" si="185"/>
        <v>0</v>
      </c>
      <c r="T505" s="272"/>
      <c r="U505" s="275">
        <v>1</v>
      </c>
      <c r="V505" s="175">
        <f t="shared" si="186"/>
        <v>0</v>
      </c>
      <c r="W505" s="301"/>
      <c r="X505" s="175">
        <f t="shared" si="168"/>
        <v>0</v>
      </c>
      <c r="Y505" s="175">
        <f t="shared" si="187"/>
        <v>0</v>
      </c>
      <c r="Z505" s="175">
        <f t="shared" si="169"/>
        <v>0</v>
      </c>
      <c r="AA505" s="274"/>
      <c r="AB505" s="271"/>
      <c r="AC505" s="272"/>
    </row>
    <row r="506" spans="1:29" ht="22.5">
      <c r="A506" s="172">
        <v>37</v>
      </c>
      <c r="B506" s="172">
        <v>28</v>
      </c>
      <c r="C506" s="172" t="s">
        <v>116</v>
      </c>
      <c r="D506" s="276" t="s">
        <v>1061</v>
      </c>
      <c r="E506" s="276" t="s">
        <v>1062</v>
      </c>
      <c r="F506" s="276" t="s">
        <v>1063</v>
      </c>
      <c r="G506" s="173" t="s">
        <v>1064</v>
      </c>
      <c r="H506" s="173" t="s">
        <v>1275</v>
      </c>
      <c r="I506" s="173">
        <v>2</v>
      </c>
      <c r="J506" s="173" t="s">
        <v>1674</v>
      </c>
      <c r="K506" s="173">
        <v>0</v>
      </c>
      <c r="L506" s="173" t="s">
        <v>1675</v>
      </c>
      <c r="M506" s="174">
        <v>2</v>
      </c>
      <c r="N506" s="270"/>
      <c r="O506" s="177">
        <f t="shared" si="167"/>
        <v>0</v>
      </c>
      <c r="P506" s="176"/>
      <c r="Q506" s="177">
        <f t="shared" si="183"/>
        <v>0</v>
      </c>
      <c r="R506" s="175">
        <f t="shared" si="184"/>
        <v>0</v>
      </c>
      <c r="S506" s="177">
        <f t="shared" si="185"/>
        <v>0</v>
      </c>
      <c r="T506" s="272"/>
      <c r="U506" s="275">
        <v>1</v>
      </c>
      <c r="V506" s="175">
        <f t="shared" si="186"/>
        <v>0</v>
      </c>
      <c r="W506" s="301"/>
      <c r="X506" s="175">
        <f t="shared" si="168"/>
        <v>0</v>
      </c>
      <c r="Y506" s="175">
        <f t="shared" si="187"/>
        <v>0</v>
      </c>
      <c r="Z506" s="175">
        <f t="shared" si="169"/>
        <v>0</v>
      </c>
      <c r="AA506" s="274"/>
      <c r="AB506" s="271"/>
      <c r="AC506" s="272"/>
    </row>
    <row r="507" spans="1:29" ht="22.5">
      <c r="A507" s="172">
        <v>37</v>
      </c>
      <c r="B507" s="172">
        <v>29</v>
      </c>
      <c r="C507" s="172" t="s">
        <v>155</v>
      </c>
      <c r="D507" s="276" t="s">
        <v>1065</v>
      </c>
      <c r="E507" s="276" t="s">
        <v>1066</v>
      </c>
      <c r="F507" s="276" t="s">
        <v>1067</v>
      </c>
      <c r="G507" s="173"/>
      <c r="H507" s="173" t="s">
        <v>1275</v>
      </c>
      <c r="I507" s="173">
        <v>2</v>
      </c>
      <c r="J507" s="173">
        <v>0</v>
      </c>
      <c r="K507" s="173" t="s">
        <v>1067</v>
      </c>
      <c r="L507" s="173">
        <v>0</v>
      </c>
      <c r="M507" s="174">
        <v>1</v>
      </c>
      <c r="N507" s="270"/>
      <c r="O507" s="177">
        <f t="shared" si="167"/>
        <v>0</v>
      </c>
      <c r="P507" s="176"/>
      <c r="Q507" s="177">
        <f t="shared" si="183"/>
        <v>0</v>
      </c>
      <c r="R507" s="175">
        <f t="shared" si="184"/>
        <v>0</v>
      </c>
      <c r="S507" s="177">
        <f t="shared" si="185"/>
        <v>0</v>
      </c>
      <c r="T507" s="272"/>
      <c r="U507" s="275">
        <v>1</v>
      </c>
      <c r="V507" s="175">
        <f t="shared" si="186"/>
        <v>0</v>
      </c>
      <c r="W507" s="301"/>
      <c r="X507" s="175">
        <f t="shared" si="168"/>
        <v>0</v>
      </c>
      <c r="Y507" s="175">
        <f t="shared" si="187"/>
        <v>0</v>
      </c>
      <c r="Z507" s="175">
        <f t="shared" si="169"/>
        <v>0</v>
      </c>
      <c r="AA507" s="274"/>
      <c r="AB507" s="271"/>
      <c r="AC507" s="272"/>
    </row>
    <row r="508" spans="1:29">
      <c r="A508" s="172">
        <v>37</v>
      </c>
      <c r="B508" s="172">
        <v>30</v>
      </c>
      <c r="C508" s="172" t="s">
        <v>155</v>
      </c>
      <c r="D508" s="276" t="s">
        <v>1065</v>
      </c>
      <c r="E508" s="276" t="s">
        <v>1068</v>
      </c>
      <c r="F508" s="276" t="s">
        <v>1069</v>
      </c>
      <c r="G508" s="173">
        <v>2012</v>
      </c>
      <c r="H508" s="173" t="s">
        <v>1275</v>
      </c>
      <c r="I508" s="173">
        <v>2</v>
      </c>
      <c r="J508" s="173">
        <v>0</v>
      </c>
      <c r="K508" s="173" t="s">
        <v>1069</v>
      </c>
      <c r="L508" s="173">
        <v>0</v>
      </c>
      <c r="M508" s="174">
        <v>1</v>
      </c>
      <c r="N508" s="270"/>
      <c r="O508" s="177">
        <f t="shared" si="167"/>
        <v>0</v>
      </c>
      <c r="P508" s="176"/>
      <c r="Q508" s="177">
        <f t="shared" si="183"/>
        <v>0</v>
      </c>
      <c r="R508" s="175">
        <f t="shared" si="184"/>
        <v>0</v>
      </c>
      <c r="S508" s="177">
        <f t="shared" si="185"/>
        <v>0</v>
      </c>
      <c r="T508" s="272"/>
      <c r="U508" s="275">
        <v>1</v>
      </c>
      <c r="V508" s="175">
        <f t="shared" si="186"/>
        <v>0</v>
      </c>
      <c r="W508" s="301"/>
      <c r="X508" s="175">
        <f t="shared" si="168"/>
        <v>0</v>
      </c>
      <c r="Y508" s="175">
        <f t="shared" si="187"/>
        <v>0</v>
      </c>
      <c r="Z508" s="175">
        <f t="shared" si="169"/>
        <v>0</v>
      </c>
      <c r="AA508" s="274"/>
      <c r="AB508" s="271"/>
      <c r="AC508" s="272"/>
    </row>
    <row r="509" spans="1:29">
      <c r="A509" s="172">
        <v>37</v>
      </c>
      <c r="B509" s="172">
        <v>31</v>
      </c>
      <c r="C509" s="172" t="s">
        <v>155</v>
      </c>
      <c r="D509" s="276" t="s">
        <v>1070</v>
      </c>
      <c r="E509" s="276" t="s">
        <v>1071</v>
      </c>
      <c r="F509" s="276" t="s">
        <v>1072</v>
      </c>
      <c r="G509" s="173">
        <v>2015</v>
      </c>
      <c r="H509" s="173" t="s">
        <v>1275</v>
      </c>
      <c r="I509" s="173">
        <v>2</v>
      </c>
      <c r="J509" s="173" t="s">
        <v>1676</v>
      </c>
      <c r="K509" s="173" t="s">
        <v>1072</v>
      </c>
      <c r="L509" s="173">
        <v>0</v>
      </c>
      <c r="M509" s="174">
        <v>1</v>
      </c>
      <c r="N509" s="270"/>
      <c r="O509" s="177">
        <f t="shared" si="167"/>
        <v>0</v>
      </c>
      <c r="P509" s="176"/>
      <c r="Q509" s="177">
        <f t="shared" si="183"/>
        <v>0</v>
      </c>
      <c r="R509" s="175">
        <f t="shared" si="184"/>
        <v>0</v>
      </c>
      <c r="S509" s="177">
        <f t="shared" si="185"/>
        <v>0</v>
      </c>
      <c r="T509" s="272"/>
      <c r="U509" s="275">
        <v>1</v>
      </c>
      <c r="V509" s="175">
        <f t="shared" si="186"/>
        <v>0</v>
      </c>
      <c r="W509" s="301"/>
      <c r="X509" s="175">
        <f t="shared" si="168"/>
        <v>0</v>
      </c>
      <c r="Y509" s="175">
        <f t="shared" si="187"/>
        <v>0</v>
      </c>
      <c r="Z509" s="175">
        <f t="shared" si="169"/>
        <v>0</v>
      </c>
      <c r="AA509" s="274"/>
      <c r="AB509" s="271"/>
      <c r="AC509" s="272"/>
    </row>
    <row r="510" spans="1:29">
      <c r="A510" s="172">
        <v>37</v>
      </c>
      <c r="B510" s="172">
        <v>32</v>
      </c>
      <c r="C510" s="172" t="s">
        <v>155</v>
      </c>
      <c r="D510" s="276" t="s">
        <v>1073</v>
      </c>
      <c r="E510" s="276" t="s">
        <v>1061</v>
      </c>
      <c r="F510" s="276" t="s">
        <v>1074</v>
      </c>
      <c r="G510" s="173" t="s">
        <v>519</v>
      </c>
      <c r="H510" s="173" t="s">
        <v>1275</v>
      </c>
      <c r="I510" s="173">
        <v>2</v>
      </c>
      <c r="J510" s="173" t="s">
        <v>1061</v>
      </c>
      <c r="K510" s="173" t="s">
        <v>1074</v>
      </c>
      <c r="L510" s="173">
        <v>0</v>
      </c>
      <c r="M510" s="174">
        <v>1</v>
      </c>
      <c r="N510" s="270"/>
      <c r="O510" s="177">
        <f t="shared" si="167"/>
        <v>0</v>
      </c>
      <c r="P510" s="176"/>
      <c r="Q510" s="177">
        <f t="shared" si="183"/>
        <v>0</v>
      </c>
      <c r="R510" s="175">
        <f t="shared" si="184"/>
        <v>0</v>
      </c>
      <c r="S510" s="177">
        <f t="shared" si="185"/>
        <v>0</v>
      </c>
      <c r="T510" s="272"/>
      <c r="U510" s="275">
        <v>1</v>
      </c>
      <c r="V510" s="175">
        <f t="shared" si="186"/>
        <v>0</v>
      </c>
      <c r="W510" s="301"/>
      <c r="X510" s="175">
        <f t="shared" si="168"/>
        <v>0</v>
      </c>
      <c r="Y510" s="175">
        <f t="shared" si="187"/>
        <v>0</v>
      </c>
      <c r="Z510" s="175">
        <f t="shared" si="169"/>
        <v>0</v>
      </c>
      <c r="AA510" s="274"/>
      <c r="AB510" s="271"/>
      <c r="AC510" s="272"/>
    </row>
    <row r="511" spans="1:29">
      <c r="A511" s="172">
        <v>37</v>
      </c>
      <c r="B511" s="172">
        <v>33</v>
      </c>
      <c r="C511" s="172" t="s">
        <v>155</v>
      </c>
      <c r="D511" s="276" t="s">
        <v>1075</v>
      </c>
      <c r="E511" s="276" t="s">
        <v>1076</v>
      </c>
      <c r="F511" s="276" t="s">
        <v>519</v>
      </c>
      <c r="G511" s="173"/>
      <c r="H511" s="173" t="s">
        <v>1275</v>
      </c>
      <c r="I511" s="173">
        <v>2</v>
      </c>
      <c r="J511" s="173">
        <v>0</v>
      </c>
      <c r="K511" s="173" t="s">
        <v>519</v>
      </c>
      <c r="L511" s="173">
        <v>0</v>
      </c>
      <c r="M511" s="174">
        <v>1</v>
      </c>
      <c r="N511" s="270"/>
      <c r="O511" s="177">
        <f t="shared" si="167"/>
        <v>0</v>
      </c>
      <c r="P511" s="176"/>
      <c r="Q511" s="177">
        <f t="shared" si="183"/>
        <v>0</v>
      </c>
      <c r="R511" s="175">
        <f t="shared" si="184"/>
        <v>0</v>
      </c>
      <c r="S511" s="177">
        <f t="shared" si="185"/>
        <v>0</v>
      </c>
      <c r="T511" s="272"/>
      <c r="U511" s="275">
        <v>1</v>
      </c>
      <c r="V511" s="175">
        <f t="shared" si="186"/>
        <v>0</v>
      </c>
      <c r="W511" s="301"/>
      <c r="X511" s="175">
        <f t="shared" si="168"/>
        <v>0</v>
      </c>
      <c r="Y511" s="175">
        <f t="shared" si="187"/>
        <v>0</v>
      </c>
      <c r="Z511" s="175">
        <f t="shared" si="169"/>
        <v>0</v>
      </c>
      <c r="AA511" s="274"/>
      <c r="AB511" s="271"/>
      <c r="AC511" s="272"/>
    </row>
    <row r="512" spans="1:29">
      <c r="A512" s="172">
        <v>37</v>
      </c>
      <c r="B512" s="172">
        <v>34</v>
      </c>
      <c r="C512" s="172" t="s">
        <v>155</v>
      </c>
      <c r="D512" s="276" t="s">
        <v>1077</v>
      </c>
      <c r="E512" s="276"/>
      <c r="F512" s="276"/>
      <c r="G512" s="173"/>
      <c r="H512" s="173" t="s">
        <v>1275</v>
      </c>
      <c r="I512" s="173">
        <v>2</v>
      </c>
      <c r="J512" s="173">
        <v>0</v>
      </c>
      <c r="K512" s="173">
        <v>0</v>
      </c>
      <c r="L512" s="173">
        <v>0</v>
      </c>
      <c r="M512" s="174">
        <v>1</v>
      </c>
      <c r="N512" s="270"/>
      <c r="O512" s="177">
        <f t="shared" si="167"/>
        <v>0</v>
      </c>
      <c r="P512" s="176"/>
      <c r="Q512" s="177">
        <f t="shared" si="183"/>
        <v>0</v>
      </c>
      <c r="R512" s="175">
        <f t="shared" si="184"/>
        <v>0</v>
      </c>
      <c r="S512" s="177">
        <f t="shared" si="185"/>
        <v>0</v>
      </c>
      <c r="T512" s="272"/>
      <c r="U512" s="275">
        <v>1</v>
      </c>
      <c r="V512" s="175">
        <f t="shared" si="186"/>
        <v>0</v>
      </c>
      <c r="W512" s="301"/>
      <c r="X512" s="175">
        <f t="shared" si="168"/>
        <v>0</v>
      </c>
      <c r="Y512" s="175">
        <f t="shared" si="187"/>
        <v>0</v>
      </c>
      <c r="Z512" s="175">
        <f t="shared" si="169"/>
        <v>0</v>
      </c>
      <c r="AA512" s="274"/>
      <c r="AB512" s="271"/>
      <c r="AC512" s="272"/>
    </row>
    <row r="513" spans="1:29">
      <c r="A513" s="172">
        <v>37</v>
      </c>
      <c r="B513" s="172">
        <v>35</v>
      </c>
      <c r="C513" s="172" t="s">
        <v>155</v>
      </c>
      <c r="D513" s="276" t="s">
        <v>1075</v>
      </c>
      <c r="E513" s="276" t="s">
        <v>1078</v>
      </c>
      <c r="F513" s="276"/>
      <c r="G513" s="173"/>
      <c r="H513" s="173" t="s">
        <v>1275</v>
      </c>
      <c r="I513" s="173">
        <v>2</v>
      </c>
      <c r="J513" s="173">
        <v>0</v>
      </c>
      <c r="K513" s="173">
        <v>0</v>
      </c>
      <c r="L513" s="173">
        <v>0</v>
      </c>
      <c r="M513" s="174">
        <v>1</v>
      </c>
      <c r="N513" s="270"/>
      <c r="O513" s="177">
        <f t="shared" si="167"/>
        <v>0</v>
      </c>
      <c r="P513" s="176"/>
      <c r="Q513" s="177">
        <f t="shared" si="183"/>
        <v>0</v>
      </c>
      <c r="R513" s="175">
        <f t="shared" si="184"/>
        <v>0</v>
      </c>
      <c r="S513" s="177">
        <f t="shared" si="185"/>
        <v>0</v>
      </c>
      <c r="T513" s="272"/>
      <c r="U513" s="275">
        <v>1</v>
      </c>
      <c r="V513" s="175">
        <f t="shared" si="186"/>
        <v>0</v>
      </c>
      <c r="W513" s="301"/>
      <c r="X513" s="175">
        <f t="shared" si="168"/>
        <v>0</v>
      </c>
      <c r="Y513" s="175">
        <f t="shared" si="187"/>
        <v>0</v>
      </c>
      <c r="Z513" s="175">
        <f t="shared" si="169"/>
        <v>0</v>
      </c>
      <c r="AA513" s="274"/>
      <c r="AB513" s="271"/>
      <c r="AC513" s="272"/>
    </row>
    <row r="514" spans="1:29" ht="22.5">
      <c r="A514" s="172">
        <v>37</v>
      </c>
      <c r="B514" s="172">
        <v>36</v>
      </c>
      <c r="C514" s="172" t="s">
        <v>155</v>
      </c>
      <c r="D514" s="276" t="s">
        <v>1079</v>
      </c>
      <c r="E514" s="276" t="s">
        <v>1080</v>
      </c>
      <c r="F514" s="276">
        <v>14125513</v>
      </c>
      <c r="G514" s="173">
        <v>2014</v>
      </c>
      <c r="H514" s="173" t="s">
        <v>1275</v>
      </c>
      <c r="I514" s="173">
        <v>2</v>
      </c>
      <c r="J514" s="173">
        <v>0</v>
      </c>
      <c r="K514" s="173">
        <v>14125513</v>
      </c>
      <c r="L514" s="173">
        <v>0</v>
      </c>
      <c r="M514" s="174">
        <v>1</v>
      </c>
      <c r="N514" s="270"/>
      <c r="O514" s="177">
        <f t="shared" si="167"/>
        <v>0</v>
      </c>
      <c r="P514" s="176"/>
      <c r="Q514" s="177">
        <f t="shared" si="183"/>
        <v>0</v>
      </c>
      <c r="R514" s="175">
        <f t="shared" si="184"/>
        <v>0</v>
      </c>
      <c r="S514" s="177">
        <f t="shared" si="185"/>
        <v>0</v>
      </c>
      <c r="T514" s="272"/>
      <c r="U514" s="275">
        <v>1</v>
      </c>
      <c r="V514" s="175">
        <f t="shared" si="186"/>
        <v>0</v>
      </c>
      <c r="W514" s="301"/>
      <c r="X514" s="175">
        <f t="shared" si="168"/>
        <v>0</v>
      </c>
      <c r="Y514" s="175">
        <f t="shared" si="187"/>
        <v>0</v>
      </c>
      <c r="Z514" s="175">
        <f t="shared" si="169"/>
        <v>0</v>
      </c>
      <c r="AA514" s="274"/>
      <c r="AB514" s="271"/>
      <c r="AC514" s="272"/>
    </row>
    <row r="515" spans="1:29">
      <c r="A515" s="172">
        <v>37</v>
      </c>
      <c r="B515" s="172">
        <v>37</v>
      </c>
      <c r="C515" s="172" t="s">
        <v>1766</v>
      </c>
      <c r="D515" s="276" t="s">
        <v>1766</v>
      </c>
      <c r="E515" s="276" t="s">
        <v>1766</v>
      </c>
      <c r="F515" s="276"/>
      <c r="G515" s="173"/>
      <c r="H515" s="173">
        <v>0</v>
      </c>
      <c r="I515" s="173">
        <v>0</v>
      </c>
      <c r="J515" s="173">
        <v>0</v>
      </c>
      <c r="K515" s="173">
        <v>0</v>
      </c>
      <c r="L515" s="173">
        <v>0</v>
      </c>
      <c r="M515" s="174">
        <v>0</v>
      </c>
      <c r="N515" s="270"/>
      <c r="O515" s="177">
        <f t="shared" si="167"/>
        <v>0</v>
      </c>
      <c r="P515" s="176"/>
      <c r="Q515" s="177">
        <f t="shared" si="183"/>
        <v>0</v>
      </c>
      <c r="R515" s="175" t="e">
        <f t="shared" si="184"/>
        <v>#DIV/0!</v>
      </c>
      <c r="S515" s="177">
        <f t="shared" si="185"/>
        <v>0</v>
      </c>
      <c r="T515" s="272"/>
      <c r="U515" s="275">
        <v>1</v>
      </c>
      <c r="V515" s="175">
        <f t="shared" si="186"/>
        <v>0</v>
      </c>
      <c r="W515" s="301"/>
      <c r="X515" s="175">
        <f t="shared" si="168"/>
        <v>0</v>
      </c>
      <c r="Y515" s="175" t="e">
        <f t="shared" si="187"/>
        <v>#DIV/0!</v>
      </c>
      <c r="Z515" s="175">
        <f t="shared" si="169"/>
        <v>0</v>
      </c>
      <c r="AA515" s="274"/>
      <c r="AB515" s="271"/>
      <c r="AC515" s="272"/>
    </row>
    <row r="516" spans="1:29">
      <c r="A516" s="172">
        <v>37</v>
      </c>
      <c r="B516" s="172">
        <v>38</v>
      </c>
      <c r="C516" s="172" t="s">
        <v>155</v>
      </c>
      <c r="D516" s="276" t="s">
        <v>1082</v>
      </c>
      <c r="E516" s="276" t="s">
        <v>1083</v>
      </c>
      <c r="F516" s="276" t="s">
        <v>1084</v>
      </c>
      <c r="G516" s="173"/>
      <c r="H516" s="173" t="s">
        <v>1275</v>
      </c>
      <c r="I516" s="173">
        <v>2</v>
      </c>
      <c r="J516" s="173">
        <v>0</v>
      </c>
      <c r="K516" s="173" t="s">
        <v>1084</v>
      </c>
      <c r="L516" s="173">
        <v>0</v>
      </c>
      <c r="M516" s="174">
        <v>1</v>
      </c>
      <c r="N516" s="270"/>
      <c r="O516" s="177">
        <f t="shared" si="167"/>
        <v>0</v>
      </c>
      <c r="P516" s="176"/>
      <c r="Q516" s="177">
        <f t="shared" si="183"/>
        <v>0</v>
      </c>
      <c r="R516" s="175">
        <f t="shared" si="184"/>
        <v>0</v>
      </c>
      <c r="S516" s="177">
        <f t="shared" si="185"/>
        <v>0</v>
      </c>
      <c r="T516" s="272"/>
      <c r="U516" s="275">
        <v>1</v>
      </c>
      <c r="V516" s="175">
        <f t="shared" si="186"/>
        <v>0</v>
      </c>
      <c r="W516" s="301"/>
      <c r="X516" s="175">
        <f t="shared" si="168"/>
        <v>0</v>
      </c>
      <c r="Y516" s="175">
        <f t="shared" si="187"/>
        <v>0</v>
      </c>
      <c r="Z516" s="175">
        <f t="shared" si="169"/>
        <v>0</v>
      </c>
      <c r="AA516" s="274"/>
      <c r="AB516" s="271"/>
      <c r="AC516" s="272"/>
    </row>
    <row r="517" spans="1:29">
      <c r="A517" s="172">
        <v>37</v>
      </c>
      <c r="B517" s="172">
        <v>39</v>
      </c>
      <c r="C517" s="172" t="s">
        <v>155</v>
      </c>
      <c r="D517" s="276" t="s">
        <v>1061</v>
      </c>
      <c r="E517" s="276" t="s">
        <v>1085</v>
      </c>
      <c r="F517" s="276" t="s">
        <v>1086</v>
      </c>
      <c r="G517" s="173">
        <v>2016</v>
      </c>
      <c r="H517" s="173" t="s">
        <v>1275</v>
      </c>
      <c r="I517" s="173">
        <v>2</v>
      </c>
      <c r="J517" s="173" t="s">
        <v>1061</v>
      </c>
      <c r="K517" s="173" t="s">
        <v>1086</v>
      </c>
      <c r="L517" s="173">
        <v>0</v>
      </c>
      <c r="M517" s="174">
        <v>1</v>
      </c>
      <c r="N517" s="270"/>
      <c r="O517" s="177">
        <f t="shared" ref="O517:O580" si="188">M517*N517*I517</f>
        <v>0</v>
      </c>
      <c r="P517" s="176"/>
      <c r="Q517" s="177">
        <f t="shared" si="183"/>
        <v>0</v>
      </c>
      <c r="R517" s="175">
        <f t="shared" si="184"/>
        <v>0</v>
      </c>
      <c r="S517" s="177">
        <f t="shared" si="185"/>
        <v>0</v>
      </c>
      <c r="T517" s="272"/>
      <c r="U517" s="275">
        <v>1</v>
      </c>
      <c r="V517" s="175">
        <f t="shared" si="186"/>
        <v>0</v>
      </c>
      <c r="W517" s="301"/>
      <c r="X517" s="175">
        <f t="shared" ref="X517:X580" si="189">V517*W517</f>
        <v>0</v>
      </c>
      <c r="Y517" s="175">
        <f t="shared" si="187"/>
        <v>0</v>
      </c>
      <c r="Z517" s="175">
        <f t="shared" ref="Z517:Z580" si="190">V517+X517</f>
        <v>0</v>
      </c>
      <c r="AA517" s="274"/>
      <c r="AB517" s="271"/>
      <c r="AC517" s="272"/>
    </row>
    <row r="518" spans="1:29">
      <c r="A518" s="172">
        <v>37</v>
      </c>
      <c r="B518" s="172">
        <v>40</v>
      </c>
      <c r="C518" s="172" t="s">
        <v>155</v>
      </c>
      <c r="D518" s="276" t="s">
        <v>1087</v>
      </c>
      <c r="E518" s="276" t="s">
        <v>1088</v>
      </c>
      <c r="F518" s="276" t="s">
        <v>1089</v>
      </c>
      <c r="G518" s="173"/>
      <c r="H518" s="173" t="s">
        <v>1275</v>
      </c>
      <c r="I518" s="173">
        <v>2</v>
      </c>
      <c r="J518" s="173">
        <v>0</v>
      </c>
      <c r="K518" s="173" t="s">
        <v>1089</v>
      </c>
      <c r="L518" s="173">
        <v>0</v>
      </c>
      <c r="M518" s="174">
        <v>1</v>
      </c>
      <c r="N518" s="270"/>
      <c r="O518" s="177">
        <f t="shared" si="188"/>
        <v>0</v>
      </c>
      <c r="P518" s="176"/>
      <c r="Q518" s="177">
        <f t="shared" si="183"/>
        <v>0</v>
      </c>
      <c r="R518" s="175">
        <f t="shared" si="184"/>
        <v>0</v>
      </c>
      <c r="S518" s="177">
        <f t="shared" si="185"/>
        <v>0</v>
      </c>
      <c r="T518" s="272"/>
      <c r="U518" s="275">
        <v>1</v>
      </c>
      <c r="V518" s="175">
        <f t="shared" si="186"/>
        <v>0</v>
      </c>
      <c r="W518" s="301"/>
      <c r="X518" s="175">
        <f t="shared" si="189"/>
        <v>0</v>
      </c>
      <c r="Y518" s="175">
        <f t="shared" si="187"/>
        <v>0</v>
      </c>
      <c r="Z518" s="175">
        <f t="shared" si="190"/>
        <v>0</v>
      </c>
      <c r="AA518" s="274"/>
      <c r="AB518" s="271"/>
      <c r="AC518" s="272"/>
    </row>
    <row r="519" spans="1:29">
      <c r="A519" s="172">
        <v>37</v>
      </c>
      <c r="B519" s="172">
        <v>41</v>
      </c>
      <c r="C519" s="172" t="s">
        <v>155</v>
      </c>
      <c r="D519" s="276" t="s">
        <v>1090</v>
      </c>
      <c r="E519" s="276" t="s">
        <v>1091</v>
      </c>
      <c r="F519" s="276"/>
      <c r="G519" s="173"/>
      <c r="H519" s="173" t="s">
        <v>1275</v>
      </c>
      <c r="I519" s="173">
        <v>2</v>
      </c>
      <c r="J519" s="173">
        <v>0</v>
      </c>
      <c r="K519" s="173">
        <v>0</v>
      </c>
      <c r="L519" s="173">
        <v>0</v>
      </c>
      <c r="M519" s="174">
        <v>1</v>
      </c>
      <c r="N519" s="270"/>
      <c r="O519" s="177">
        <f t="shared" si="188"/>
        <v>0</v>
      </c>
      <c r="P519" s="176"/>
      <c r="Q519" s="177">
        <f t="shared" si="183"/>
        <v>0</v>
      </c>
      <c r="R519" s="175">
        <f t="shared" si="184"/>
        <v>0</v>
      </c>
      <c r="S519" s="177">
        <f t="shared" si="185"/>
        <v>0</v>
      </c>
      <c r="T519" s="272"/>
      <c r="U519" s="275">
        <v>1</v>
      </c>
      <c r="V519" s="175">
        <f t="shared" si="186"/>
        <v>0</v>
      </c>
      <c r="W519" s="301"/>
      <c r="X519" s="175">
        <f t="shared" si="189"/>
        <v>0</v>
      </c>
      <c r="Y519" s="175">
        <f t="shared" si="187"/>
        <v>0</v>
      </c>
      <c r="Z519" s="175">
        <f t="shared" si="190"/>
        <v>0</v>
      </c>
      <c r="AA519" s="274"/>
      <c r="AB519" s="271"/>
      <c r="AC519" s="272"/>
    </row>
    <row r="520" spans="1:29">
      <c r="A520" s="172">
        <v>37</v>
      </c>
      <c r="B520" s="172">
        <v>42</v>
      </c>
      <c r="C520" s="172" t="s">
        <v>155</v>
      </c>
      <c r="D520" s="276" t="s">
        <v>1092</v>
      </c>
      <c r="E520" s="276" t="s">
        <v>1093</v>
      </c>
      <c r="F520" s="276">
        <v>42612</v>
      </c>
      <c r="G520" s="173">
        <v>2013</v>
      </c>
      <c r="H520" s="173" t="s">
        <v>1275</v>
      </c>
      <c r="I520" s="173">
        <v>2</v>
      </c>
      <c r="J520" s="173" t="s">
        <v>1677</v>
      </c>
      <c r="K520" s="173" t="s">
        <v>1678</v>
      </c>
      <c r="L520" s="173">
        <v>0</v>
      </c>
      <c r="M520" s="174">
        <v>1</v>
      </c>
      <c r="N520" s="270"/>
      <c r="O520" s="177">
        <f t="shared" si="188"/>
        <v>0</v>
      </c>
      <c r="P520" s="176"/>
      <c r="Q520" s="177">
        <f t="shared" si="183"/>
        <v>0</v>
      </c>
      <c r="R520" s="175">
        <f t="shared" si="184"/>
        <v>0</v>
      </c>
      <c r="S520" s="177">
        <f t="shared" si="185"/>
        <v>0</v>
      </c>
      <c r="T520" s="272"/>
      <c r="U520" s="275">
        <v>1</v>
      </c>
      <c r="V520" s="175">
        <f t="shared" si="186"/>
        <v>0</v>
      </c>
      <c r="W520" s="301"/>
      <c r="X520" s="175">
        <f t="shared" si="189"/>
        <v>0</v>
      </c>
      <c r="Y520" s="175">
        <f t="shared" si="187"/>
        <v>0</v>
      </c>
      <c r="Z520" s="175">
        <f t="shared" si="190"/>
        <v>0</v>
      </c>
      <c r="AA520" s="274"/>
      <c r="AB520" s="271"/>
      <c r="AC520" s="272"/>
    </row>
    <row r="521" spans="1:29">
      <c r="A521" s="172">
        <v>37</v>
      </c>
      <c r="B521" s="172">
        <v>43</v>
      </c>
      <c r="C521" s="172" t="s">
        <v>155</v>
      </c>
      <c r="D521" s="276" t="s">
        <v>1094</v>
      </c>
      <c r="E521" s="276"/>
      <c r="F521" s="276" t="s">
        <v>1095</v>
      </c>
      <c r="G521" s="173">
        <v>2016</v>
      </c>
      <c r="H521" s="173" t="s">
        <v>1275</v>
      </c>
      <c r="I521" s="173">
        <v>2</v>
      </c>
      <c r="J521" s="173" t="s">
        <v>1061</v>
      </c>
      <c r="K521" s="173" t="s">
        <v>1095</v>
      </c>
      <c r="L521" s="173">
        <v>0</v>
      </c>
      <c r="M521" s="174">
        <v>1</v>
      </c>
      <c r="N521" s="270"/>
      <c r="O521" s="177">
        <f t="shared" si="188"/>
        <v>0</v>
      </c>
      <c r="P521" s="176"/>
      <c r="Q521" s="177">
        <f t="shared" si="183"/>
        <v>0</v>
      </c>
      <c r="R521" s="175">
        <f t="shared" si="184"/>
        <v>0</v>
      </c>
      <c r="S521" s="177">
        <f t="shared" si="185"/>
        <v>0</v>
      </c>
      <c r="T521" s="272"/>
      <c r="U521" s="275">
        <v>1</v>
      </c>
      <c r="V521" s="175">
        <f t="shared" si="186"/>
        <v>0</v>
      </c>
      <c r="W521" s="301"/>
      <c r="X521" s="175">
        <f t="shared" si="189"/>
        <v>0</v>
      </c>
      <c r="Y521" s="175">
        <f t="shared" si="187"/>
        <v>0</v>
      </c>
      <c r="Z521" s="175">
        <f t="shared" si="190"/>
        <v>0</v>
      </c>
      <c r="AA521" s="274"/>
      <c r="AB521" s="271"/>
      <c r="AC521" s="272"/>
    </row>
    <row r="522" spans="1:29" s="288" customFormat="1">
      <c r="A522" s="277">
        <v>37</v>
      </c>
      <c r="B522" s="277">
        <v>0</v>
      </c>
      <c r="C522" s="277">
        <v>0</v>
      </c>
      <c r="D522" s="278">
        <v>0</v>
      </c>
      <c r="E522" s="278">
        <v>0</v>
      </c>
      <c r="F522" s="278">
        <v>0</v>
      </c>
      <c r="G522" s="279">
        <v>0</v>
      </c>
      <c r="H522" s="279">
        <v>0</v>
      </c>
      <c r="I522" s="279">
        <v>0</v>
      </c>
      <c r="J522" s="279">
        <v>0</v>
      </c>
      <c r="K522" s="279">
        <v>0</v>
      </c>
      <c r="L522" s="279">
        <v>0</v>
      </c>
      <c r="M522" s="280">
        <v>0</v>
      </c>
      <c r="N522" s="281"/>
      <c r="O522" s="282">
        <f>SUM(O479:O521)</f>
        <v>0</v>
      </c>
      <c r="P522" s="302"/>
      <c r="Q522" s="282">
        <f t="shared" ref="Q522:Z522" si="191">SUM(Q479:Q521)</f>
        <v>0</v>
      </c>
      <c r="R522" s="282"/>
      <c r="S522" s="282">
        <f t="shared" si="191"/>
        <v>0</v>
      </c>
      <c r="T522" s="309"/>
      <c r="U522" s="282">
        <f t="shared" si="191"/>
        <v>43</v>
      </c>
      <c r="V522" s="282">
        <f t="shared" si="191"/>
        <v>0</v>
      </c>
      <c r="W522" s="301"/>
      <c r="X522" s="282">
        <f t="shared" si="191"/>
        <v>0</v>
      </c>
      <c r="Y522" s="282"/>
      <c r="Z522" s="282">
        <f t="shared" si="191"/>
        <v>0</v>
      </c>
      <c r="AA522" s="286"/>
      <c r="AB522" s="287"/>
      <c r="AC522" s="284"/>
    </row>
    <row r="523" spans="1:29" ht="22.5">
      <c r="A523" s="172">
        <v>38</v>
      </c>
      <c r="B523" s="172">
        <v>1</v>
      </c>
      <c r="C523" s="172" t="s">
        <v>116</v>
      </c>
      <c r="D523" s="276" t="s">
        <v>1096</v>
      </c>
      <c r="E523" s="276" t="s">
        <v>1097</v>
      </c>
      <c r="F523" s="276">
        <v>7208</v>
      </c>
      <c r="G523" s="173">
        <v>1999</v>
      </c>
      <c r="H523" s="173" t="s">
        <v>1275</v>
      </c>
      <c r="I523" s="173">
        <v>2</v>
      </c>
      <c r="J523" s="173" t="s">
        <v>1679</v>
      </c>
      <c r="K523" s="173" t="s">
        <v>1680</v>
      </c>
      <c r="L523" s="173">
        <v>0</v>
      </c>
      <c r="M523" s="174">
        <v>1</v>
      </c>
      <c r="N523" s="270"/>
      <c r="O523" s="177">
        <f t="shared" si="188"/>
        <v>0</v>
      </c>
      <c r="P523" s="176"/>
      <c r="Q523" s="177">
        <f>O523*P523</f>
        <v>0</v>
      </c>
      <c r="R523" s="175">
        <f>S523/(M523*I523)</f>
        <v>0</v>
      </c>
      <c r="S523" s="177">
        <f>O523+Q523</f>
        <v>0</v>
      </c>
      <c r="T523" s="272"/>
      <c r="U523" s="275">
        <v>1</v>
      </c>
      <c r="V523" s="175">
        <f>T523*U523*M523</f>
        <v>0</v>
      </c>
      <c r="W523" s="301"/>
      <c r="X523" s="175">
        <f t="shared" si="189"/>
        <v>0</v>
      </c>
      <c r="Y523" s="175">
        <f>Z523/(M523*U523)</f>
        <v>0</v>
      </c>
      <c r="Z523" s="175">
        <f t="shared" si="190"/>
        <v>0</v>
      </c>
      <c r="AA523" s="274"/>
      <c r="AB523" s="271"/>
      <c r="AC523" s="272"/>
    </row>
    <row r="524" spans="1:29" ht="22.5">
      <c r="A524" s="172">
        <v>38</v>
      </c>
      <c r="B524" s="172">
        <v>2</v>
      </c>
      <c r="C524" s="172" t="s">
        <v>116</v>
      </c>
      <c r="D524" s="276" t="s">
        <v>1096</v>
      </c>
      <c r="E524" s="276" t="s">
        <v>1098</v>
      </c>
      <c r="F524" s="276">
        <v>2476.02475</v>
      </c>
      <c r="G524" s="173">
        <v>1999</v>
      </c>
      <c r="H524" s="173" t="s">
        <v>1275</v>
      </c>
      <c r="I524" s="173">
        <v>2</v>
      </c>
      <c r="J524" s="173" t="s">
        <v>1679</v>
      </c>
      <c r="K524" s="173">
        <v>0</v>
      </c>
      <c r="L524" s="173" t="s">
        <v>1681</v>
      </c>
      <c r="M524" s="174">
        <v>5</v>
      </c>
      <c r="N524" s="270"/>
      <c r="O524" s="177">
        <f t="shared" si="188"/>
        <v>0</v>
      </c>
      <c r="P524" s="176"/>
      <c r="Q524" s="177">
        <f>O524*P524</f>
        <v>0</v>
      </c>
      <c r="R524" s="175">
        <f>S524/(M524*I524)</f>
        <v>0</v>
      </c>
      <c r="S524" s="177">
        <f>O524+Q524</f>
        <v>0</v>
      </c>
      <c r="T524" s="272"/>
      <c r="U524" s="275">
        <v>1</v>
      </c>
      <c r="V524" s="175">
        <f>T524*U524*M524</f>
        <v>0</v>
      </c>
      <c r="W524" s="301"/>
      <c r="X524" s="175">
        <f t="shared" si="189"/>
        <v>0</v>
      </c>
      <c r="Y524" s="175">
        <f>Z524/(M524*U524)</f>
        <v>0</v>
      </c>
      <c r="Z524" s="175">
        <f t="shared" si="190"/>
        <v>0</v>
      </c>
      <c r="AA524" s="274"/>
      <c r="AB524" s="271"/>
      <c r="AC524" s="272"/>
    </row>
    <row r="525" spans="1:29" ht="22.5">
      <c r="A525" s="172">
        <v>38</v>
      </c>
      <c r="B525" s="172">
        <v>3</v>
      </c>
      <c r="C525" s="172" t="s">
        <v>116</v>
      </c>
      <c r="D525" s="276" t="s">
        <v>1099</v>
      </c>
      <c r="E525" s="276" t="s">
        <v>1100</v>
      </c>
      <c r="F525" s="276"/>
      <c r="G525" s="173">
        <v>2006</v>
      </c>
      <c r="H525" s="173" t="s">
        <v>1275</v>
      </c>
      <c r="I525" s="173">
        <v>2</v>
      </c>
      <c r="J525" s="173" t="s">
        <v>1682</v>
      </c>
      <c r="K525" s="173">
        <v>0</v>
      </c>
      <c r="L525" s="173" t="s">
        <v>1411</v>
      </c>
      <c r="M525" s="174">
        <v>2</v>
      </c>
      <c r="N525" s="270"/>
      <c r="O525" s="177">
        <f t="shared" si="188"/>
        <v>0</v>
      </c>
      <c r="P525" s="176"/>
      <c r="Q525" s="177">
        <f>O525*P525</f>
        <v>0</v>
      </c>
      <c r="R525" s="175">
        <f>S525/(M525*I525)</f>
        <v>0</v>
      </c>
      <c r="S525" s="177">
        <f>O525+Q525</f>
        <v>0</v>
      </c>
      <c r="T525" s="272"/>
      <c r="U525" s="275">
        <v>1</v>
      </c>
      <c r="V525" s="175">
        <f>T525*U525*M525</f>
        <v>0</v>
      </c>
      <c r="W525" s="301"/>
      <c r="X525" s="175">
        <f t="shared" si="189"/>
        <v>0</v>
      </c>
      <c r="Y525" s="175">
        <f>Z525/(M525*U525)</f>
        <v>0</v>
      </c>
      <c r="Z525" s="175">
        <f t="shared" si="190"/>
        <v>0</v>
      </c>
      <c r="AA525" s="274"/>
      <c r="AB525" s="271"/>
      <c r="AC525" s="272"/>
    </row>
    <row r="526" spans="1:29">
      <c r="A526" s="172">
        <v>38</v>
      </c>
      <c r="B526" s="172">
        <v>4</v>
      </c>
      <c r="C526" s="172" t="s">
        <v>155</v>
      </c>
      <c r="D526" s="276" t="s">
        <v>1101</v>
      </c>
      <c r="E526" s="276" t="s">
        <v>1102</v>
      </c>
      <c r="F526" s="276">
        <v>2293</v>
      </c>
      <c r="G526" s="173"/>
      <c r="H526" s="173" t="s">
        <v>1275</v>
      </c>
      <c r="I526" s="173">
        <v>2</v>
      </c>
      <c r="J526" s="173">
        <v>0</v>
      </c>
      <c r="K526" s="173">
        <v>2293</v>
      </c>
      <c r="L526" s="173">
        <v>0</v>
      </c>
      <c r="M526" s="174">
        <v>1</v>
      </c>
      <c r="N526" s="270"/>
      <c r="O526" s="177">
        <f t="shared" si="188"/>
        <v>0</v>
      </c>
      <c r="P526" s="176"/>
      <c r="Q526" s="177">
        <f>O526*P526</f>
        <v>0</v>
      </c>
      <c r="R526" s="175">
        <f>S526/(M526*I526)</f>
        <v>0</v>
      </c>
      <c r="S526" s="177">
        <f>O526+Q526</f>
        <v>0</v>
      </c>
      <c r="T526" s="272"/>
      <c r="U526" s="275">
        <v>1</v>
      </c>
      <c r="V526" s="175">
        <f>T526*U526*M526</f>
        <v>0</v>
      </c>
      <c r="W526" s="301"/>
      <c r="X526" s="175">
        <f t="shared" si="189"/>
        <v>0</v>
      </c>
      <c r="Y526" s="175">
        <f>Z526/(M526*U526)</f>
        <v>0</v>
      </c>
      <c r="Z526" s="175">
        <f t="shared" si="190"/>
        <v>0</v>
      </c>
      <c r="AA526" s="274"/>
      <c r="AB526" s="271"/>
      <c r="AC526" s="272"/>
    </row>
    <row r="527" spans="1:29" s="288" customFormat="1">
      <c r="A527" s="277">
        <v>38</v>
      </c>
      <c r="B527" s="277">
        <v>0</v>
      </c>
      <c r="C527" s="277">
        <v>0</v>
      </c>
      <c r="D527" s="278">
        <v>0</v>
      </c>
      <c r="E527" s="278">
        <v>0</v>
      </c>
      <c r="F527" s="278">
        <v>0</v>
      </c>
      <c r="G527" s="279">
        <v>0</v>
      </c>
      <c r="H527" s="279">
        <v>0</v>
      </c>
      <c r="I527" s="279">
        <v>0</v>
      </c>
      <c r="J527" s="279">
        <v>0</v>
      </c>
      <c r="K527" s="279">
        <v>0</v>
      </c>
      <c r="L527" s="279">
        <v>0</v>
      </c>
      <c r="M527" s="280">
        <v>0</v>
      </c>
      <c r="N527" s="281"/>
      <c r="O527" s="282">
        <f>SUM(O523:O526)</f>
        <v>0</v>
      </c>
      <c r="P527" s="302"/>
      <c r="Q527" s="282">
        <f t="shared" ref="Q527:Z527" si="192">SUM(Q523:Q526)</f>
        <v>0</v>
      </c>
      <c r="R527" s="282"/>
      <c r="S527" s="282">
        <f t="shared" si="192"/>
        <v>0</v>
      </c>
      <c r="T527" s="309"/>
      <c r="U527" s="282">
        <f t="shared" si="192"/>
        <v>4</v>
      </c>
      <c r="V527" s="282">
        <f t="shared" si="192"/>
        <v>0</v>
      </c>
      <c r="W527" s="301"/>
      <c r="X527" s="282">
        <f t="shared" si="192"/>
        <v>0</v>
      </c>
      <c r="Y527" s="282"/>
      <c r="Z527" s="282">
        <f t="shared" si="192"/>
        <v>0</v>
      </c>
      <c r="AA527" s="286"/>
      <c r="AB527" s="287"/>
      <c r="AC527" s="284"/>
    </row>
    <row r="528" spans="1:29" s="288" customFormat="1" ht="33.75">
      <c r="A528" s="277">
        <v>39</v>
      </c>
      <c r="B528" s="277">
        <v>0</v>
      </c>
      <c r="C528" s="277" t="s">
        <v>116</v>
      </c>
      <c r="D528" s="278" t="s">
        <v>1103</v>
      </c>
      <c r="E528" s="278" t="s">
        <v>1104</v>
      </c>
      <c r="F528" s="278">
        <v>0</v>
      </c>
      <c r="G528" s="279">
        <v>2012</v>
      </c>
      <c r="H528" s="279" t="s">
        <v>1275</v>
      </c>
      <c r="I528" s="279">
        <v>2</v>
      </c>
      <c r="J528" s="279" t="s">
        <v>1683</v>
      </c>
      <c r="K528" s="279" t="s">
        <v>1684</v>
      </c>
      <c r="L528" s="279" t="s">
        <v>1685</v>
      </c>
      <c r="M528" s="280">
        <v>1</v>
      </c>
      <c r="N528" s="281"/>
      <c r="O528" s="282">
        <f t="shared" si="188"/>
        <v>0</v>
      </c>
      <c r="P528" s="302"/>
      <c r="Q528" s="282">
        <f t="shared" ref="Q528:Q546" si="193">O528*P528</f>
        <v>0</v>
      </c>
      <c r="R528" s="283">
        <f t="shared" ref="R528:R546" si="194">S528/(M528*I528)</f>
        <v>0</v>
      </c>
      <c r="S528" s="282">
        <f t="shared" ref="S528:S546" si="195">O528+Q528</f>
        <v>0</v>
      </c>
      <c r="T528" s="284"/>
      <c r="U528" s="285">
        <v>1</v>
      </c>
      <c r="V528" s="283">
        <f t="shared" ref="V528:V546" si="196">T528*U528*M528</f>
        <v>0</v>
      </c>
      <c r="W528" s="301"/>
      <c r="X528" s="283">
        <f t="shared" si="189"/>
        <v>0</v>
      </c>
      <c r="Y528" s="283">
        <f t="shared" ref="Y528:Y546" si="197">Z528/(M528*U528)</f>
        <v>0</v>
      </c>
      <c r="Z528" s="283">
        <f t="shared" si="190"/>
        <v>0</v>
      </c>
      <c r="AA528" s="286"/>
      <c r="AB528" s="287"/>
      <c r="AC528" s="284"/>
    </row>
    <row r="529" spans="1:29">
      <c r="A529" s="172">
        <v>40</v>
      </c>
      <c r="B529" s="172">
        <v>1</v>
      </c>
      <c r="C529" s="172" t="s">
        <v>155</v>
      </c>
      <c r="D529" s="276" t="s">
        <v>1105</v>
      </c>
      <c r="E529" s="276" t="s">
        <v>1106</v>
      </c>
      <c r="F529" s="276">
        <v>209116</v>
      </c>
      <c r="G529" s="173">
        <v>2016</v>
      </c>
      <c r="H529" s="173" t="s">
        <v>1275</v>
      </c>
      <c r="I529" s="173">
        <v>2</v>
      </c>
      <c r="J529" s="173" t="s">
        <v>1686</v>
      </c>
      <c r="K529" s="173">
        <v>209116</v>
      </c>
      <c r="L529" s="173">
        <v>0</v>
      </c>
      <c r="M529" s="174">
        <v>1</v>
      </c>
      <c r="N529" s="270"/>
      <c r="O529" s="177">
        <f t="shared" si="188"/>
        <v>0</v>
      </c>
      <c r="P529" s="176"/>
      <c r="Q529" s="177">
        <f t="shared" si="193"/>
        <v>0</v>
      </c>
      <c r="R529" s="175">
        <f t="shared" si="194"/>
        <v>0</v>
      </c>
      <c r="S529" s="177">
        <f t="shared" si="195"/>
        <v>0</v>
      </c>
      <c r="T529" s="272"/>
      <c r="U529" s="275">
        <v>1</v>
      </c>
      <c r="V529" s="175">
        <f t="shared" si="196"/>
        <v>0</v>
      </c>
      <c r="W529" s="301"/>
      <c r="X529" s="175">
        <f t="shared" si="189"/>
        <v>0</v>
      </c>
      <c r="Y529" s="175">
        <f t="shared" si="197"/>
        <v>0</v>
      </c>
      <c r="Z529" s="175">
        <f t="shared" si="190"/>
        <v>0</v>
      </c>
      <c r="AA529" s="274"/>
      <c r="AB529" s="271"/>
      <c r="AC529" s="272"/>
    </row>
    <row r="530" spans="1:29">
      <c r="A530" s="172">
        <v>40</v>
      </c>
      <c r="B530" s="172">
        <v>2</v>
      </c>
      <c r="C530" s="172" t="s">
        <v>155</v>
      </c>
      <c r="D530" s="276" t="s">
        <v>1107</v>
      </c>
      <c r="E530" s="276" t="s">
        <v>1108</v>
      </c>
      <c r="F530" s="276" t="s">
        <v>143</v>
      </c>
      <c r="G530" s="173">
        <v>2008</v>
      </c>
      <c r="H530" s="173" t="s">
        <v>1275</v>
      </c>
      <c r="I530" s="173">
        <v>2</v>
      </c>
      <c r="J530" s="173" t="s">
        <v>1687</v>
      </c>
      <c r="K530" s="173" t="s">
        <v>143</v>
      </c>
      <c r="L530" s="173">
        <v>0</v>
      </c>
      <c r="M530" s="174">
        <v>1</v>
      </c>
      <c r="N530" s="270"/>
      <c r="O530" s="177">
        <f t="shared" si="188"/>
        <v>0</v>
      </c>
      <c r="P530" s="176"/>
      <c r="Q530" s="177">
        <f t="shared" si="193"/>
        <v>0</v>
      </c>
      <c r="R530" s="175">
        <f t="shared" si="194"/>
        <v>0</v>
      </c>
      <c r="S530" s="177">
        <f t="shared" si="195"/>
        <v>0</v>
      </c>
      <c r="T530" s="272"/>
      <c r="U530" s="275">
        <v>1</v>
      </c>
      <c r="V530" s="175">
        <f t="shared" si="196"/>
        <v>0</v>
      </c>
      <c r="W530" s="301"/>
      <c r="X530" s="175">
        <f t="shared" si="189"/>
        <v>0</v>
      </c>
      <c r="Y530" s="175">
        <f t="shared" si="197"/>
        <v>0</v>
      </c>
      <c r="Z530" s="175">
        <f t="shared" si="190"/>
        <v>0</v>
      </c>
      <c r="AA530" s="274"/>
      <c r="AB530" s="271"/>
      <c r="AC530" s="272"/>
    </row>
    <row r="531" spans="1:29">
      <c r="A531" s="172">
        <v>40</v>
      </c>
      <c r="B531" s="172">
        <v>3</v>
      </c>
      <c r="C531" s="172" t="s">
        <v>155</v>
      </c>
      <c r="D531" s="276" t="s">
        <v>1109</v>
      </c>
      <c r="E531" s="276" t="s">
        <v>1110</v>
      </c>
      <c r="F531" s="276" t="s">
        <v>99</v>
      </c>
      <c r="G531" s="173"/>
      <c r="H531" s="173" t="s">
        <v>1275</v>
      </c>
      <c r="I531" s="173">
        <v>2</v>
      </c>
      <c r="J531" s="173">
        <v>0</v>
      </c>
      <c r="K531" s="173" t="s">
        <v>99</v>
      </c>
      <c r="L531" s="173">
        <v>0</v>
      </c>
      <c r="M531" s="174">
        <v>1</v>
      </c>
      <c r="N531" s="270"/>
      <c r="O531" s="177">
        <f t="shared" si="188"/>
        <v>0</v>
      </c>
      <c r="P531" s="176"/>
      <c r="Q531" s="177">
        <f t="shared" si="193"/>
        <v>0</v>
      </c>
      <c r="R531" s="175">
        <f t="shared" si="194"/>
        <v>0</v>
      </c>
      <c r="S531" s="177">
        <f t="shared" si="195"/>
        <v>0</v>
      </c>
      <c r="T531" s="272"/>
      <c r="U531" s="275">
        <v>1</v>
      </c>
      <c r="V531" s="175">
        <f t="shared" si="196"/>
        <v>0</v>
      </c>
      <c r="W531" s="301"/>
      <c r="X531" s="175">
        <f t="shared" si="189"/>
        <v>0</v>
      </c>
      <c r="Y531" s="175">
        <f t="shared" si="197"/>
        <v>0</v>
      </c>
      <c r="Z531" s="175">
        <f t="shared" si="190"/>
        <v>0</v>
      </c>
      <c r="AA531" s="274"/>
      <c r="AB531" s="271"/>
      <c r="AC531" s="272"/>
    </row>
    <row r="532" spans="1:29">
      <c r="A532" s="172">
        <v>40</v>
      </c>
      <c r="B532" s="172">
        <v>4</v>
      </c>
      <c r="C532" s="172" t="s">
        <v>155</v>
      </c>
      <c r="D532" s="276" t="s">
        <v>1109</v>
      </c>
      <c r="E532" s="276" t="s">
        <v>1108</v>
      </c>
      <c r="F532" s="276" t="s">
        <v>99</v>
      </c>
      <c r="G532" s="173"/>
      <c r="H532" s="173" t="s">
        <v>1275</v>
      </c>
      <c r="I532" s="173">
        <v>2</v>
      </c>
      <c r="J532" s="173">
        <v>0</v>
      </c>
      <c r="K532" s="173" t="s">
        <v>99</v>
      </c>
      <c r="L532" s="173">
        <v>0</v>
      </c>
      <c r="M532" s="174">
        <v>1</v>
      </c>
      <c r="N532" s="270"/>
      <c r="O532" s="177">
        <f t="shared" si="188"/>
        <v>0</v>
      </c>
      <c r="P532" s="176"/>
      <c r="Q532" s="177">
        <f t="shared" si="193"/>
        <v>0</v>
      </c>
      <c r="R532" s="175">
        <f t="shared" si="194"/>
        <v>0</v>
      </c>
      <c r="S532" s="177">
        <f t="shared" si="195"/>
        <v>0</v>
      </c>
      <c r="T532" s="272"/>
      <c r="U532" s="275">
        <v>1</v>
      </c>
      <c r="V532" s="175">
        <f t="shared" si="196"/>
        <v>0</v>
      </c>
      <c r="W532" s="301"/>
      <c r="X532" s="175">
        <f t="shared" si="189"/>
        <v>0</v>
      </c>
      <c r="Y532" s="175">
        <f t="shared" si="197"/>
        <v>0</v>
      </c>
      <c r="Z532" s="175">
        <f t="shared" si="190"/>
        <v>0</v>
      </c>
      <c r="AA532" s="274"/>
      <c r="AB532" s="271"/>
      <c r="AC532" s="272"/>
    </row>
    <row r="533" spans="1:29">
      <c r="A533" s="172">
        <v>40</v>
      </c>
      <c r="B533" s="172">
        <v>5</v>
      </c>
      <c r="C533" s="172" t="s">
        <v>155</v>
      </c>
      <c r="D533" s="276" t="s">
        <v>1109</v>
      </c>
      <c r="E533" s="276" t="s">
        <v>1108</v>
      </c>
      <c r="F533" s="276">
        <v>91114</v>
      </c>
      <c r="G533" s="173">
        <v>2009</v>
      </c>
      <c r="H533" s="173" t="s">
        <v>1275</v>
      </c>
      <c r="I533" s="173">
        <v>2</v>
      </c>
      <c r="J533" s="173" t="s">
        <v>1688</v>
      </c>
      <c r="K533" s="173">
        <v>91114</v>
      </c>
      <c r="L533" s="173">
        <v>0</v>
      </c>
      <c r="M533" s="174">
        <v>1</v>
      </c>
      <c r="N533" s="270"/>
      <c r="O533" s="177">
        <f t="shared" si="188"/>
        <v>0</v>
      </c>
      <c r="P533" s="176"/>
      <c r="Q533" s="177">
        <f t="shared" si="193"/>
        <v>0</v>
      </c>
      <c r="R533" s="175">
        <f t="shared" si="194"/>
        <v>0</v>
      </c>
      <c r="S533" s="177">
        <f t="shared" si="195"/>
        <v>0</v>
      </c>
      <c r="T533" s="272"/>
      <c r="U533" s="275">
        <v>1</v>
      </c>
      <c r="V533" s="175">
        <f t="shared" si="196"/>
        <v>0</v>
      </c>
      <c r="W533" s="301"/>
      <c r="X533" s="175">
        <f t="shared" si="189"/>
        <v>0</v>
      </c>
      <c r="Y533" s="175">
        <f t="shared" si="197"/>
        <v>0</v>
      </c>
      <c r="Z533" s="175">
        <f t="shared" si="190"/>
        <v>0</v>
      </c>
      <c r="AA533" s="274"/>
      <c r="AB533" s="271"/>
      <c r="AC533" s="272"/>
    </row>
    <row r="534" spans="1:29">
      <c r="A534" s="172">
        <v>40</v>
      </c>
      <c r="B534" s="172">
        <v>6</v>
      </c>
      <c r="C534" s="172" t="s">
        <v>155</v>
      </c>
      <c r="D534" s="276" t="s">
        <v>1109</v>
      </c>
      <c r="E534" s="276" t="s">
        <v>1108</v>
      </c>
      <c r="F534" s="276">
        <v>91114</v>
      </c>
      <c r="G534" s="173">
        <v>2009</v>
      </c>
      <c r="H534" s="173" t="s">
        <v>1275</v>
      </c>
      <c r="I534" s="173">
        <v>2</v>
      </c>
      <c r="J534" s="173" t="s">
        <v>1688</v>
      </c>
      <c r="K534" s="173">
        <v>91114</v>
      </c>
      <c r="L534" s="173">
        <v>0</v>
      </c>
      <c r="M534" s="174">
        <v>1</v>
      </c>
      <c r="N534" s="270"/>
      <c r="O534" s="177">
        <f t="shared" si="188"/>
        <v>0</v>
      </c>
      <c r="P534" s="176"/>
      <c r="Q534" s="177">
        <f t="shared" si="193"/>
        <v>0</v>
      </c>
      <c r="R534" s="175">
        <f t="shared" si="194"/>
        <v>0</v>
      </c>
      <c r="S534" s="177">
        <f t="shared" si="195"/>
        <v>0</v>
      </c>
      <c r="T534" s="272"/>
      <c r="U534" s="275">
        <v>1</v>
      </c>
      <c r="V534" s="175">
        <f t="shared" si="196"/>
        <v>0</v>
      </c>
      <c r="W534" s="301"/>
      <c r="X534" s="175">
        <f t="shared" si="189"/>
        <v>0</v>
      </c>
      <c r="Y534" s="175">
        <f t="shared" si="197"/>
        <v>0</v>
      </c>
      <c r="Z534" s="175">
        <f t="shared" si="190"/>
        <v>0</v>
      </c>
      <c r="AA534" s="274"/>
      <c r="AB534" s="271"/>
      <c r="AC534" s="272"/>
    </row>
    <row r="535" spans="1:29">
      <c r="A535" s="172">
        <v>40</v>
      </c>
      <c r="B535" s="172">
        <v>7</v>
      </c>
      <c r="C535" s="172" t="s">
        <v>155</v>
      </c>
      <c r="D535" s="276" t="s">
        <v>1111</v>
      </c>
      <c r="E535" s="276" t="s">
        <v>1108</v>
      </c>
      <c r="F535" s="276" t="s">
        <v>1112</v>
      </c>
      <c r="G535" s="173"/>
      <c r="H535" s="173" t="s">
        <v>1275</v>
      </c>
      <c r="I535" s="173">
        <v>2</v>
      </c>
      <c r="J535" s="173">
        <v>0</v>
      </c>
      <c r="K535" s="173" t="s">
        <v>1112</v>
      </c>
      <c r="L535" s="173">
        <v>0</v>
      </c>
      <c r="M535" s="174">
        <v>1</v>
      </c>
      <c r="N535" s="270"/>
      <c r="O535" s="177">
        <f t="shared" si="188"/>
        <v>0</v>
      </c>
      <c r="P535" s="176"/>
      <c r="Q535" s="177">
        <f t="shared" si="193"/>
        <v>0</v>
      </c>
      <c r="R535" s="175">
        <f t="shared" si="194"/>
        <v>0</v>
      </c>
      <c r="S535" s="177">
        <f t="shared" si="195"/>
        <v>0</v>
      </c>
      <c r="T535" s="272"/>
      <c r="U535" s="275">
        <v>1</v>
      </c>
      <c r="V535" s="175">
        <f t="shared" si="196"/>
        <v>0</v>
      </c>
      <c r="W535" s="301"/>
      <c r="X535" s="175">
        <f t="shared" si="189"/>
        <v>0</v>
      </c>
      <c r="Y535" s="175">
        <f t="shared" si="197"/>
        <v>0</v>
      </c>
      <c r="Z535" s="175">
        <f t="shared" si="190"/>
        <v>0</v>
      </c>
      <c r="AA535" s="274"/>
      <c r="AB535" s="271"/>
      <c r="AC535" s="272"/>
    </row>
    <row r="536" spans="1:29">
      <c r="A536" s="172">
        <v>40</v>
      </c>
      <c r="B536" s="172">
        <v>8</v>
      </c>
      <c r="C536" s="172" t="s">
        <v>155</v>
      </c>
      <c r="D536" s="276" t="s">
        <v>1109</v>
      </c>
      <c r="E536" s="276" t="s">
        <v>343</v>
      </c>
      <c r="F536" s="276"/>
      <c r="G536" s="173"/>
      <c r="H536" s="173" t="s">
        <v>1275</v>
      </c>
      <c r="I536" s="173">
        <v>2</v>
      </c>
      <c r="J536" s="173">
        <v>0</v>
      </c>
      <c r="K536" s="173">
        <v>0</v>
      </c>
      <c r="L536" s="173">
        <v>0</v>
      </c>
      <c r="M536" s="174">
        <v>1</v>
      </c>
      <c r="N536" s="270"/>
      <c r="O536" s="177">
        <f t="shared" si="188"/>
        <v>0</v>
      </c>
      <c r="P536" s="176"/>
      <c r="Q536" s="177">
        <f t="shared" si="193"/>
        <v>0</v>
      </c>
      <c r="R536" s="175">
        <f t="shared" si="194"/>
        <v>0</v>
      </c>
      <c r="S536" s="177">
        <f t="shared" si="195"/>
        <v>0</v>
      </c>
      <c r="T536" s="272"/>
      <c r="U536" s="275">
        <v>1</v>
      </c>
      <c r="V536" s="175">
        <f t="shared" si="196"/>
        <v>0</v>
      </c>
      <c r="W536" s="301"/>
      <c r="X536" s="175">
        <f t="shared" si="189"/>
        <v>0</v>
      </c>
      <c r="Y536" s="175">
        <f t="shared" si="197"/>
        <v>0</v>
      </c>
      <c r="Z536" s="175">
        <f t="shared" si="190"/>
        <v>0</v>
      </c>
      <c r="AA536" s="274"/>
      <c r="AB536" s="271"/>
      <c r="AC536" s="272"/>
    </row>
    <row r="537" spans="1:29">
      <c r="A537" s="172">
        <v>40</v>
      </c>
      <c r="B537" s="172">
        <v>9</v>
      </c>
      <c r="C537" s="172" t="s">
        <v>155</v>
      </c>
      <c r="D537" s="276" t="s">
        <v>1109</v>
      </c>
      <c r="E537" s="276" t="s">
        <v>343</v>
      </c>
      <c r="F537" s="276"/>
      <c r="G537" s="173"/>
      <c r="H537" s="173" t="s">
        <v>1275</v>
      </c>
      <c r="I537" s="173">
        <v>2</v>
      </c>
      <c r="J537" s="173">
        <v>0</v>
      </c>
      <c r="K537" s="173">
        <v>0</v>
      </c>
      <c r="L537" s="173">
        <v>0</v>
      </c>
      <c r="M537" s="174">
        <v>1</v>
      </c>
      <c r="N537" s="270"/>
      <c r="O537" s="177">
        <f t="shared" si="188"/>
        <v>0</v>
      </c>
      <c r="P537" s="176"/>
      <c r="Q537" s="177">
        <f t="shared" si="193"/>
        <v>0</v>
      </c>
      <c r="R537" s="175">
        <f t="shared" si="194"/>
        <v>0</v>
      </c>
      <c r="S537" s="177">
        <f t="shared" si="195"/>
        <v>0</v>
      </c>
      <c r="T537" s="272"/>
      <c r="U537" s="275">
        <v>1</v>
      </c>
      <c r="V537" s="175">
        <f t="shared" si="196"/>
        <v>0</v>
      </c>
      <c r="W537" s="301"/>
      <c r="X537" s="175">
        <f t="shared" si="189"/>
        <v>0</v>
      </c>
      <c r="Y537" s="175">
        <f t="shared" si="197"/>
        <v>0</v>
      </c>
      <c r="Z537" s="175">
        <f t="shared" si="190"/>
        <v>0</v>
      </c>
      <c r="AA537" s="274"/>
      <c r="AB537" s="271"/>
      <c r="AC537" s="272"/>
    </row>
    <row r="538" spans="1:29">
      <c r="A538" s="172">
        <v>40</v>
      </c>
      <c r="B538" s="172">
        <v>10</v>
      </c>
      <c r="C538" s="172" t="s">
        <v>155</v>
      </c>
      <c r="D538" s="276" t="s">
        <v>1113</v>
      </c>
      <c r="E538" s="276"/>
      <c r="F538" s="276"/>
      <c r="G538" s="173"/>
      <c r="H538" s="173" t="s">
        <v>1275</v>
      </c>
      <c r="I538" s="173">
        <v>2</v>
      </c>
      <c r="J538" s="173">
        <v>0</v>
      </c>
      <c r="K538" s="173">
        <v>0</v>
      </c>
      <c r="L538" s="173">
        <v>0</v>
      </c>
      <c r="M538" s="174">
        <v>1</v>
      </c>
      <c r="N538" s="270"/>
      <c r="O538" s="177">
        <f t="shared" si="188"/>
        <v>0</v>
      </c>
      <c r="P538" s="176"/>
      <c r="Q538" s="177">
        <f t="shared" si="193"/>
        <v>0</v>
      </c>
      <c r="R538" s="175">
        <f t="shared" si="194"/>
        <v>0</v>
      </c>
      <c r="S538" s="177">
        <f t="shared" si="195"/>
        <v>0</v>
      </c>
      <c r="T538" s="272"/>
      <c r="U538" s="275">
        <v>1</v>
      </c>
      <c r="V538" s="175">
        <f t="shared" si="196"/>
        <v>0</v>
      </c>
      <c r="W538" s="301"/>
      <c r="X538" s="175">
        <f t="shared" si="189"/>
        <v>0</v>
      </c>
      <c r="Y538" s="175">
        <f t="shared" si="197"/>
        <v>0</v>
      </c>
      <c r="Z538" s="175">
        <f t="shared" si="190"/>
        <v>0</v>
      </c>
      <c r="AA538" s="274"/>
      <c r="AB538" s="271"/>
      <c r="AC538" s="272"/>
    </row>
    <row r="539" spans="1:29">
      <c r="A539" s="172">
        <v>40</v>
      </c>
      <c r="B539" s="172">
        <v>11</v>
      </c>
      <c r="C539" s="172" t="s">
        <v>155</v>
      </c>
      <c r="D539" s="276" t="s">
        <v>1113</v>
      </c>
      <c r="E539" s="276"/>
      <c r="F539" s="276"/>
      <c r="G539" s="173"/>
      <c r="H539" s="173" t="s">
        <v>1275</v>
      </c>
      <c r="I539" s="173">
        <v>2</v>
      </c>
      <c r="J539" s="173">
        <v>0</v>
      </c>
      <c r="K539" s="173">
        <v>0</v>
      </c>
      <c r="L539" s="173">
        <v>0</v>
      </c>
      <c r="M539" s="174">
        <v>1</v>
      </c>
      <c r="N539" s="270"/>
      <c r="O539" s="177">
        <f t="shared" si="188"/>
        <v>0</v>
      </c>
      <c r="P539" s="176"/>
      <c r="Q539" s="177">
        <f t="shared" si="193"/>
        <v>0</v>
      </c>
      <c r="R539" s="175">
        <f t="shared" si="194"/>
        <v>0</v>
      </c>
      <c r="S539" s="177">
        <f t="shared" si="195"/>
        <v>0</v>
      </c>
      <c r="T539" s="272"/>
      <c r="U539" s="275">
        <v>1</v>
      </c>
      <c r="V539" s="175">
        <f t="shared" si="196"/>
        <v>0</v>
      </c>
      <c r="W539" s="301"/>
      <c r="X539" s="175">
        <f t="shared" si="189"/>
        <v>0</v>
      </c>
      <c r="Y539" s="175">
        <f t="shared" si="197"/>
        <v>0</v>
      </c>
      <c r="Z539" s="175">
        <f t="shared" si="190"/>
        <v>0</v>
      </c>
      <c r="AA539" s="274"/>
      <c r="AB539" s="271"/>
      <c r="AC539" s="272"/>
    </row>
    <row r="540" spans="1:29">
      <c r="A540" s="172">
        <v>40</v>
      </c>
      <c r="B540" s="172">
        <v>12</v>
      </c>
      <c r="C540" s="172" t="s">
        <v>155</v>
      </c>
      <c r="D540" s="276" t="s">
        <v>1113</v>
      </c>
      <c r="E540" s="276"/>
      <c r="F540" s="276"/>
      <c r="G540" s="173"/>
      <c r="H540" s="173" t="s">
        <v>1275</v>
      </c>
      <c r="I540" s="173">
        <v>2</v>
      </c>
      <c r="J540" s="173">
        <v>0</v>
      </c>
      <c r="K540" s="173">
        <v>0</v>
      </c>
      <c r="L540" s="173">
        <v>0</v>
      </c>
      <c r="M540" s="174">
        <v>1</v>
      </c>
      <c r="N540" s="270"/>
      <c r="O540" s="177">
        <f t="shared" si="188"/>
        <v>0</v>
      </c>
      <c r="P540" s="176"/>
      <c r="Q540" s="177">
        <f t="shared" si="193"/>
        <v>0</v>
      </c>
      <c r="R540" s="175">
        <f t="shared" si="194"/>
        <v>0</v>
      </c>
      <c r="S540" s="177">
        <f t="shared" si="195"/>
        <v>0</v>
      </c>
      <c r="T540" s="272"/>
      <c r="U540" s="275">
        <v>1</v>
      </c>
      <c r="V540" s="175">
        <f t="shared" si="196"/>
        <v>0</v>
      </c>
      <c r="W540" s="301"/>
      <c r="X540" s="175">
        <f t="shared" si="189"/>
        <v>0</v>
      </c>
      <c r="Y540" s="175">
        <f t="shared" si="197"/>
        <v>0</v>
      </c>
      <c r="Z540" s="175">
        <f t="shared" si="190"/>
        <v>0</v>
      </c>
      <c r="AA540" s="274"/>
      <c r="AB540" s="271"/>
      <c r="AC540" s="272"/>
    </row>
    <row r="541" spans="1:29">
      <c r="A541" s="172">
        <v>40</v>
      </c>
      <c r="B541" s="172">
        <v>13</v>
      </c>
      <c r="C541" s="172" t="s">
        <v>155</v>
      </c>
      <c r="D541" s="276" t="s">
        <v>1113</v>
      </c>
      <c r="E541" s="276"/>
      <c r="F541" s="276"/>
      <c r="G541" s="173"/>
      <c r="H541" s="173" t="s">
        <v>1275</v>
      </c>
      <c r="I541" s="173">
        <v>2</v>
      </c>
      <c r="J541" s="173">
        <v>0</v>
      </c>
      <c r="K541" s="173">
        <v>0</v>
      </c>
      <c r="L541" s="173">
        <v>0</v>
      </c>
      <c r="M541" s="174">
        <v>1</v>
      </c>
      <c r="N541" s="270"/>
      <c r="O541" s="177">
        <f t="shared" si="188"/>
        <v>0</v>
      </c>
      <c r="P541" s="176"/>
      <c r="Q541" s="177">
        <f t="shared" si="193"/>
        <v>0</v>
      </c>
      <c r="R541" s="175">
        <f t="shared" si="194"/>
        <v>0</v>
      </c>
      <c r="S541" s="177">
        <f t="shared" si="195"/>
        <v>0</v>
      </c>
      <c r="T541" s="272"/>
      <c r="U541" s="275">
        <v>1</v>
      </c>
      <c r="V541" s="175">
        <f t="shared" si="196"/>
        <v>0</v>
      </c>
      <c r="W541" s="301"/>
      <c r="X541" s="175">
        <f t="shared" si="189"/>
        <v>0</v>
      </c>
      <c r="Y541" s="175">
        <f t="shared" si="197"/>
        <v>0</v>
      </c>
      <c r="Z541" s="175">
        <f t="shared" si="190"/>
        <v>0</v>
      </c>
      <c r="AA541" s="274"/>
      <c r="AB541" s="271"/>
      <c r="AC541" s="272"/>
    </row>
    <row r="542" spans="1:29">
      <c r="A542" s="172">
        <v>40</v>
      </c>
      <c r="B542" s="172">
        <v>14</v>
      </c>
      <c r="C542" s="172" t="s">
        <v>155</v>
      </c>
      <c r="D542" s="276" t="s">
        <v>1114</v>
      </c>
      <c r="E542" s="276" t="s">
        <v>1108</v>
      </c>
      <c r="F542" s="276"/>
      <c r="G542" s="173"/>
      <c r="H542" s="173" t="s">
        <v>1275</v>
      </c>
      <c r="I542" s="173">
        <v>2</v>
      </c>
      <c r="J542" s="173">
        <v>0</v>
      </c>
      <c r="K542" s="173">
        <v>0</v>
      </c>
      <c r="L542" s="173">
        <v>0</v>
      </c>
      <c r="M542" s="174">
        <v>1</v>
      </c>
      <c r="N542" s="270"/>
      <c r="O542" s="177">
        <f t="shared" si="188"/>
        <v>0</v>
      </c>
      <c r="P542" s="176"/>
      <c r="Q542" s="177">
        <f t="shared" si="193"/>
        <v>0</v>
      </c>
      <c r="R542" s="175">
        <f t="shared" si="194"/>
        <v>0</v>
      </c>
      <c r="S542" s="177">
        <f t="shared" si="195"/>
        <v>0</v>
      </c>
      <c r="T542" s="272"/>
      <c r="U542" s="275">
        <v>1</v>
      </c>
      <c r="V542" s="175">
        <f t="shared" si="196"/>
        <v>0</v>
      </c>
      <c r="W542" s="301"/>
      <c r="X542" s="175">
        <f t="shared" si="189"/>
        <v>0</v>
      </c>
      <c r="Y542" s="175">
        <f t="shared" si="197"/>
        <v>0</v>
      </c>
      <c r="Z542" s="175">
        <f t="shared" si="190"/>
        <v>0</v>
      </c>
      <c r="AA542" s="274"/>
      <c r="AB542" s="271"/>
      <c r="AC542" s="272"/>
    </row>
    <row r="543" spans="1:29">
      <c r="A543" s="172">
        <v>40</v>
      </c>
      <c r="B543" s="172">
        <v>15</v>
      </c>
      <c r="C543" s="172" t="s">
        <v>155</v>
      </c>
      <c r="D543" s="276" t="s">
        <v>1114</v>
      </c>
      <c r="E543" s="276" t="s">
        <v>343</v>
      </c>
      <c r="F543" s="276"/>
      <c r="G543" s="173"/>
      <c r="H543" s="173" t="s">
        <v>1275</v>
      </c>
      <c r="I543" s="173">
        <v>2</v>
      </c>
      <c r="J543" s="173">
        <v>0</v>
      </c>
      <c r="K543" s="173">
        <v>0</v>
      </c>
      <c r="L543" s="173">
        <v>0</v>
      </c>
      <c r="M543" s="174">
        <v>1</v>
      </c>
      <c r="N543" s="270"/>
      <c r="O543" s="177">
        <f t="shared" si="188"/>
        <v>0</v>
      </c>
      <c r="P543" s="176"/>
      <c r="Q543" s="177">
        <f t="shared" si="193"/>
        <v>0</v>
      </c>
      <c r="R543" s="175">
        <f t="shared" si="194"/>
        <v>0</v>
      </c>
      <c r="S543" s="177">
        <f t="shared" si="195"/>
        <v>0</v>
      </c>
      <c r="T543" s="272"/>
      <c r="U543" s="275">
        <v>1</v>
      </c>
      <c r="V543" s="175">
        <f t="shared" si="196"/>
        <v>0</v>
      </c>
      <c r="W543" s="301"/>
      <c r="X543" s="175">
        <f t="shared" si="189"/>
        <v>0</v>
      </c>
      <c r="Y543" s="175">
        <f t="shared" si="197"/>
        <v>0</v>
      </c>
      <c r="Z543" s="175">
        <f t="shared" si="190"/>
        <v>0</v>
      </c>
      <c r="AA543" s="274"/>
      <c r="AB543" s="271"/>
      <c r="AC543" s="272"/>
    </row>
    <row r="544" spans="1:29" ht="22.5">
      <c r="A544" s="172">
        <v>40</v>
      </c>
      <c r="B544" s="172">
        <v>16</v>
      </c>
      <c r="C544" s="172" t="s">
        <v>155</v>
      </c>
      <c r="D544" s="276" t="s">
        <v>1115</v>
      </c>
      <c r="E544" s="276" t="s">
        <v>1108</v>
      </c>
      <c r="F544" s="276" t="s">
        <v>1116</v>
      </c>
      <c r="G544" s="173">
        <v>2010</v>
      </c>
      <c r="H544" s="173" t="s">
        <v>1275</v>
      </c>
      <c r="I544" s="173">
        <v>2</v>
      </c>
      <c r="J544" s="173">
        <v>0</v>
      </c>
      <c r="K544" s="173" t="s">
        <v>1116</v>
      </c>
      <c r="L544" s="173">
        <v>0</v>
      </c>
      <c r="M544" s="174">
        <v>1</v>
      </c>
      <c r="N544" s="270"/>
      <c r="O544" s="177">
        <f t="shared" si="188"/>
        <v>0</v>
      </c>
      <c r="P544" s="176"/>
      <c r="Q544" s="177">
        <f t="shared" si="193"/>
        <v>0</v>
      </c>
      <c r="R544" s="175">
        <f t="shared" si="194"/>
        <v>0</v>
      </c>
      <c r="S544" s="177">
        <f t="shared" si="195"/>
        <v>0</v>
      </c>
      <c r="T544" s="272"/>
      <c r="U544" s="275">
        <v>1</v>
      </c>
      <c r="V544" s="175">
        <f t="shared" si="196"/>
        <v>0</v>
      </c>
      <c r="W544" s="301"/>
      <c r="X544" s="175">
        <f t="shared" si="189"/>
        <v>0</v>
      </c>
      <c r="Y544" s="175">
        <f t="shared" si="197"/>
        <v>0</v>
      </c>
      <c r="Z544" s="175">
        <f t="shared" si="190"/>
        <v>0</v>
      </c>
      <c r="AA544" s="274"/>
      <c r="AB544" s="271"/>
      <c r="AC544" s="272"/>
    </row>
    <row r="545" spans="1:29" ht="22.5">
      <c r="A545" s="172">
        <v>40</v>
      </c>
      <c r="B545" s="172">
        <v>17</v>
      </c>
      <c r="C545" s="172" t="s">
        <v>155</v>
      </c>
      <c r="D545" s="276" t="s">
        <v>1117</v>
      </c>
      <c r="E545" s="276" t="s">
        <v>1110</v>
      </c>
      <c r="F545" s="276"/>
      <c r="G545" s="173"/>
      <c r="H545" s="173" t="s">
        <v>1275</v>
      </c>
      <c r="I545" s="173">
        <v>2</v>
      </c>
      <c r="J545" s="173">
        <v>0</v>
      </c>
      <c r="K545" s="173">
        <v>0</v>
      </c>
      <c r="L545" s="173">
        <v>0</v>
      </c>
      <c r="M545" s="174">
        <v>1</v>
      </c>
      <c r="N545" s="270"/>
      <c r="O545" s="177">
        <f t="shared" si="188"/>
        <v>0</v>
      </c>
      <c r="P545" s="176"/>
      <c r="Q545" s="177">
        <f t="shared" si="193"/>
        <v>0</v>
      </c>
      <c r="R545" s="175">
        <f t="shared" si="194"/>
        <v>0</v>
      </c>
      <c r="S545" s="177">
        <f t="shared" si="195"/>
        <v>0</v>
      </c>
      <c r="T545" s="272"/>
      <c r="U545" s="275">
        <v>1</v>
      </c>
      <c r="V545" s="175">
        <f t="shared" si="196"/>
        <v>0</v>
      </c>
      <c r="W545" s="301"/>
      <c r="X545" s="175">
        <f t="shared" si="189"/>
        <v>0</v>
      </c>
      <c r="Y545" s="175">
        <f t="shared" si="197"/>
        <v>0</v>
      </c>
      <c r="Z545" s="175">
        <f t="shared" si="190"/>
        <v>0</v>
      </c>
      <c r="AA545" s="274"/>
      <c r="AB545" s="271"/>
      <c r="AC545" s="272"/>
    </row>
    <row r="546" spans="1:29">
      <c r="A546" s="172">
        <v>40</v>
      </c>
      <c r="B546" s="172">
        <v>18</v>
      </c>
      <c r="C546" s="172" t="s">
        <v>155</v>
      </c>
      <c r="D546" s="276" t="s">
        <v>1109</v>
      </c>
      <c r="E546" s="276" t="s">
        <v>1118</v>
      </c>
      <c r="F546" s="276" t="s">
        <v>1119</v>
      </c>
      <c r="G546" s="173">
        <v>2015</v>
      </c>
      <c r="H546" s="173" t="s">
        <v>1275</v>
      </c>
      <c r="I546" s="173">
        <v>2</v>
      </c>
      <c r="J546" s="173">
        <v>0</v>
      </c>
      <c r="K546" s="173" t="s">
        <v>1119</v>
      </c>
      <c r="L546" s="173">
        <v>0</v>
      </c>
      <c r="M546" s="174">
        <v>1</v>
      </c>
      <c r="N546" s="270"/>
      <c r="O546" s="177">
        <f t="shared" si="188"/>
        <v>0</v>
      </c>
      <c r="P546" s="176"/>
      <c r="Q546" s="177">
        <f t="shared" si="193"/>
        <v>0</v>
      </c>
      <c r="R546" s="175">
        <f t="shared" si="194"/>
        <v>0</v>
      </c>
      <c r="S546" s="177">
        <f t="shared" si="195"/>
        <v>0</v>
      </c>
      <c r="T546" s="272"/>
      <c r="U546" s="275">
        <v>1</v>
      </c>
      <c r="V546" s="175">
        <f t="shared" si="196"/>
        <v>0</v>
      </c>
      <c r="W546" s="301"/>
      <c r="X546" s="175">
        <f t="shared" si="189"/>
        <v>0</v>
      </c>
      <c r="Y546" s="175">
        <f t="shared" si="197"/>
        <v>0</v>
      </c>
      <c r="Z546" s="175">
        <f t="shared" si="190"/>
        <v>0</v>
      </c>
      <c r="AA546" s="274"/>
      <c r="AB546" s="271"/>
      <c r="AC546" s="272"/>
    </row>
    <row r="547" spans="1:29" s="288" customFormat="1">
      <c r="A547" s="277">
        <v>40</v>
      </c>
      <c r="B547" s="277">
        <v>0</v>
      </c>
      <c r="C547" s="277">
        <v>0</v>
      </c>
      <c r="D547" s="278">
        <v>0</v>
      </c>
      <c r="E547" s="278">
        <v>0</v>
      </c>
      <c r="F547" s="278">
        <v>0</v>
      </c>
      <c r="G547" s="279">
        <v>0</v>
      </c>
      <c r="H547" s="279">
        <v>0</v>
      </c>
      <c r="I547" s="279">
        <v>0</v>
      </c>
      <c r="J547" s="279">
        <v>0</v>
      </c>
      <c r="K547" s="279">
        <v>0</v>
      </c>
      <c r="L547" s="279">
        <v>0</v>
      </c>
      <c r="M547" s="280">
        <v>0</v>
      </c>
      <c r="N547" s="281"/>
      <c r="O547" s="282">
        <f>SUM(O529:O546)</f>
        <v>0</v>
      </c>
      <c r="P547" s="302"/>
      <c r="Q547" s="282">
        <f t="shared" ref="Q547:Z547" si="198">SUM(Q529:Q546)</f>
        <v>0</v>
      </c>
      <c r="R547" s="282"/>
      <c r="S547" s="282">
        <f t="shared" si="198"/>
        <v>0</v>
      </c>
      <c r="T547" s="309"/>
      <c r="U547" s="282">
        <f t="shared" si="198"/>
        <v>18</v>
      </c>
      <c r="V547" s="282">
        <f t="shared" si="198"/>
        <v>0</v>
      </c>
      <c r="W547" s="301"/>
      <c r="X547" s="282">
        <f t="shared" si="198"/>
        <v>0</v>
      </c>
      <c r="Y547" s="282"/>
      <c r="Z547" s="282">
        <f t="shared" si="198"/>
        <v>0</v>
      </c>
      <c r="AA547" s="286"/>
      <c r="AB547" s="287"/>
      <c r="AC547" s="284"/>
    </row>
    <row r="548" spans="1:29">
      <c r="A548" s="172">
        <v>41</v>
      </c>
      <c r="B548" s="172">
        <v>1</v>
      </c>
      <c r="C548" s="172" t="s">
        <v>155</v>
      </c>
      <c r="D548" s="276" t="s">
        <v>1120</v>
      </c>
      <c r="E548" s="276" t="s">
        <v>1121</v>
      </c>
      <c r="F548" s="276" t="s">
        <v>601</v>
      </c>
      <c r="G548" s="173">
        <v>2016</v>
      </c>
      <c r="H548" s="173" t="s">
        <v>1275</v>
      </c>
      <c r="I548" s="173">
        <v>2</v>
      </c>
      <c r="J548" s="173" t="s">
        <v>1121</v>
      </c>
      <c r="K548" s="173" t="s">
        <v>99</v>
      </c>
      <c r="L548" s="173">
        <v>0</v>
      </c>
      <c r="M548" s="174">
        <v>1</v>
      </c>
      <c r="N548" s="270"/>
      <c r="O548" s="177">
        <f t="shared" si="188"/>
        <v>0</v>
      </c>
      <c r="P548" s="176"/>
      <c r="Q548" s="177">
        <f t="shared" ref="Q548:Q578" si="199">O548*P548</f>
        <v>0</v>
      </c>
      <c r="R548" s="175">
        <f t="shared" ref="R548:R578" si="200">S548/(M548*I548)</f>
        <v>0</v>
      </c>
      <c r="S548" s="177">
        <f t="shared" ref="S548:S578" si="201">O548+Q548</f>
        <v>0</v>
      </c>
      <c r="T548" s="272"/>
      <c r="U548" s="275">
        <v>1</v>
      </c>
      <c r="V548" s="175">
        <f t="shared" ref="V548:V578" si="202">T548*U548*M548</f>
        <v>0</v>
      </c>
      <c r="W548" s="301"/>
      <c r="X548" s="175">
        <f t="shared" si="189"/>
        <v>0</v>
      </c>
      <c r="Y548" s="175">
        <f t="shared" ref="Y548:Y578" si="203">Z548/(M548*U548)</f>
        <v>0</v>
      </c>
      <c r="Z548" s="175">
        <f t="shared" si="190"/>
        <v>0</v>
      </c>
      <c r="AA548" s="274"/>
      <c r="AB548" s="271"/>
      <c r="AC548" s="272"/>
    </row>
    <row r="549" spans="1:29" ht="22.5">
      <c r="A549" s="172">
        <v>41</v>
      </c>
      <c r="B549" s="172">
        <v>2</v>
      </c>
      <c r="C549" s="172" t="s">
        <v>155</v>
      </c>
      <c r="D549" s="276" t="s">
        <v>1122</v>
      </c>
      <c r="E549" s="276" t="s">
        <v>1123</v>
      </c>
      <c r="F549" s="276">
        <v>47469</v>
      </c>
      <c r="G549" s="173">
        <v>1974</v>
      </c>
      <c r="H549" s="173" t="s">
        <v>1275</v>
      </c>
      <c r="I549" s="173">
        <v>2</v>
      </c>
      <c r="J549" s="173" t="s">
        <v>1121</v>
      </c>
      <c r="K549" s="173">
        <v>47469</v>
      </c>
      <c r="L549" s="173">
        <v>0</v>
      </c>
      <c r="M549" s="174">
        <v>1</v>
      </c>
      <c r="N549" s="270"/>
      <c r="O549" s="177">
        <f t="shared" si="188"/>
        <v>0</v>
      </c>
      <c r="P549" s="176"/>
      <c r="Q549" s="177">
        <f t="shared" si="199"/>
        <v>0</v>
      </c>
      <c r="R549" s="175">
        <f t="shared" si="200"/>
        <v>0</v>
      </c>
      <c r="S549" s="177">
        <f t="shared" si="201"/>
        <v>0</v>
      </c>
      <c r="T549" s="272"/>
      <c r="U549" s="275">
        <v>1</v>
      </c>
      <c r="V549" s="175">
        <f t="shared" si="202"/>
        <v>0</v>
      </c>
      <c r="W549" s="301"/>
      <c r="X549" s="175">
        <f t="shared" si="189"/>
        <v>0</v>
      </c>
      <c r="Y549" s="175">
        <f t="shared" si="203"/>
        <v>0</v>
      </c>
      <c r="Z549" s="175">
        <f t="shared" si="190"/>
        <v>0</v>
      </c>
      <c r="AA549" s="274"/>
      <c r="AB549" s="271"/>
      <c r="AC549" s="272"/>
    </row>
    <row r="550" spans="1:29" ht="22.5">
      <c r="A550" s="172">
        <v>41</v>
      </c>
      <c r="B550" s="172">
        <v>3</v>
      </c>
      <c r="C550" s="172" t="s">
        <v>155</v>
      </c>
      <c r="D550" s="276" t="s">
        <v>1124</v>
      </c>
      <c r="E550" s="276" t="s">
        <v>1125</v>
      </c>
      <c r="F550" s="276">
        <v>7423</v>
      </c>
      <c r="G550" s="173"/>
      <c r="H550" s="173" t="s">
        <v>1275</v>
      </c>
      <c r="I550" s="173">
        <v>2</v>
      </c>
      <c r="J550" s="173">
        <v>0</v>
      </c>
      <c r="K550" s="173">
        <v>7423</v>
      </c>
      <c r="L550" s="173">
        <v>0</v>
      </c>
      <c r="M550" s="174">
        <v>1</v>
      </c>
      <c r="N550" s="270"/>
      <c r="O550" s="177">
        <f t="shared" si="188"/>
        <v>0</v>
      </c>
      <c r="P550" s="176"/>
      <c r="Q550" s="177">
        <f t="shared" si="199"/>
        <v>0</v>
      </c>
      <c r="R550" s="175">
        <f t="shared" si="200"/>
        <v>0</v>
      </c>
      <c r="S550" s="177">
        <f t="shared" si="201"/>
        <v>0</v>
      </c>
      <c r="T550" s="272"/>
      <c r="U550" s="275">
        <v>1</v>
      </c>
      <c r="V550" s="175">
        <f t="shared" si="202"/>
        <v>0</v>
      </c>
      <c r="W550" s="301"/>
      <c r="X550" s="175">
        <f t="shared" si="189"/>
        <v>0</v>
      </c>
      <c r="Y550" s="175">
        <f t="shared" si="203"/>
        <v>0</v>
      </c>
      <c r="Z550" s="175">
        <f t="shared" si="190"/>
        <v>0</v>
      </c>
      <c r="AA550" s="274"/>
      <c r="AB550" s="271"/>
      <c r="AC550" s="272"/>
    </row>
    <row r="551" spans="1:29">
      <c r="A551" s="172">
        <v>41</v>
      </c>
      <c r="B551" s="172">
        <v>4</v>
      </c>
      <c r="C551" s="172" t="s">
        <v>155</v>
      </c>
      <c r="D551" s="276" t="s">
        <v>1120</v>
      </c>
      <c r="E551" s="276" t="s">
        <v>1126</v>
      </c>
      <c r="F551" s="276">
        <v>12064046</v>
      </c>
      <c r="G551" s="173"/>
      <c r="H551" s="173" t="s">
        <v>1275</v>
      </c>
      <c r="I551" s="173">
        <v>2</v>
      </c>
      <c r="J551" s="173" t="s">
        <v>1689</v>
      </c>
      <c r="K551" s="173">
        <v>12064046</v>
      </c>
      <c r="L551" s="173">
        <v>0</v>
      </c>
      <c r="M551" s="174">
        <v>1</v>
      </c>
      <c r="N551" s="270"/>
      <c r="O551" s="177">
        <f t="shared" si="188"/>
        <v>0</v>
      </c>
      <c r="P551" s="176"/>
      <c r="Q551" s="177">
        <f t="shared" si="199"/>
        <v>0</v>
      </c>
      <c r="R551" s="175">
        <f t="shared" si="200"/>
        <v>0</v>
      </c>
      <c r="S551" s="177">
        <f t="shared" si="201"/>
        <v>0</v>
      </c>
      <c r="T551" s="272"/>
      <c r="U551" s="275">
        <v>1</v>
      </c>
      <c r="V551" s="175">
        <f t="shared" si="202"/>
        <v>0</v>
      </c>
      <c r="W551" s="301"/>
      <c r="X551" s="175">
        <f t="shared" si="189"/>
        <v>0</v>
      </c>
      <c r="Y551" s="175">
        <f t="shared" si="203"/>
        <v>0</v>
      </c>
      <c r="Z551" s="175">
        <f t="shared" si="190"/>
        <v>0</v>
      </c>
      <c r="AA551" s="274"/>
      <c r="AB551" s="271"/>
      <c r="AC551" s="272"/>
    </row>
    <row r="552" spans="1:29">
      <c r="A552" s="172">
        <v>41</v>
      </c>
      <c r="B552" s="172">
        <v>5</v>
      </c>
      <c r="C552" s="172" t="s">
        <v>155</v>
      </c>
      <c r="D552" s="276" t="s">
        <v>1120</v>
      </c>
      <c r="E552" s="276" t="s">
        <v>1126</v>
      </c>
      <c r="F552" s="276">
        <v>11082797</v>
      </c>
      <c r="G552" s="173"/>
      <c r="H552" s="173" t="s">
        <v>1275</v>
      </c>
      <c r="I552" s="173">
        <v>2</v>
      </c>
      <c r="J552" s="173" t="s">
        <v>1689</v>
      </c>
      <c r="K552" s="173">
        <v>11082797</v>
      </c>
      <c r="L552" s="173">
        <v>0</v>
      </c>
      <c r="M552" s="174">
        <v>1</v>
      </c>
      <c r="N552" s="270"/>
      <c r="O552" s="177">
        <f t="shared" si="188"/>
        <v>0</v>
      </c>
      <c r="P552" s="176"/>
      <c r="Q552" s="177">
        <f t="shared" si="199"/>
        <v>0</v>
      </c>
      <c r="R552" s="175">
        <f t="shared" si="200"/>
        <v>0</v>
      </c>
      <c r="S552" s="177">
        <f t="shared" si="201"/>
        <v>0</v>
      </c>
      <c r="T552" s="272"/>
      <c r="U552" s="275">
        <v>1</v>
      </c>
      <c r="V552" s="175">
        <f t="shared" si="202"/>
        <v>0</v>
      </c>
      <c r="W552" s="301"/>
      <c r="X552" s="175">
        <f t="shared" si="189"/>
        <v>0</v>
      </c>
      <c r="Y552" s="175">
        <f t="shared" si="203"/>
        <v>0</v>
      </c>
      <c r="Z552" s="175">
        <f t="shared" si="190"/>
        <v>0</v>
      </c>
      <c r="AA552" s="274"/>
      <c r="AB552" s="271"/>
      <c r="AC552" s="272"/>
    </row>
    <row r="553" spans="1:29">
      <c r="A553" s="172">
        <v>41</v>
      </c>
      <c r="B553" s="172">
        <v>6</v>
      </c>
      <c r="C553" s="172" t="s">
        <v>155</v>
      </c>
      <c r="D553" s="276" t="s">
        <v>1120</v>
      </c>
      <c r="E553" s="276" t="s">
        <v>1126</v>
      </c>
      <c r="F553" s="276">
        <v>8028389</v>
      </c>
      <c r="G553" s="173"/>
      <c r="H553" s="173" t="s">
        <v>1275</v>
      </c>
      <c r="I553" s="173">
        <v>2</v>
      </c>
      <c r="J553" s="173" t="s">
        <v>1689</v>
      </c>
      <c r="K553" s="173">
        <v>8028389</v>
      </c>
      <c r="L553" s="173">
        <v>0</v>
      </c>
      <c r="M553" s="174">
        <v>1</v>
      </c>
      <c r="N553" s="270"/>
      <c r="O553" s="177">
        <f t="shared" si="188"/>
        <v>0</v>
      </c>
      <c r="P553" s="176"/>
      <c r="Q553" s="177">
        <f t="shared" si="199"/>
        <v>0</v>
      </c>
      <c r="R553" s="175">
        <f t="shared" si="200"/>
        <v>0</v>
      </c>
      <c r="S553" s="177">
        <f t="shared" si="201"/>
        <v>0</v>
      </c>
      <c r="T553" s="272"/>
      <c r="U553" s="275">
        <v>1</v>
      </c>
      <c r="V553" s="175">
        <f t="shared" si="202"/>
        <v>0</v>
      </c>
      <c r="W553" s="301"/>
      <c r="X553" s="175">
        <f t="shared" si="189"/>
        <v>0</v>
      </c>
      <c r="Y553" s="175">
        <f t="shared" si="203"/>
        <v>0</v>
      </c>
      <c r="Z553" s="175">
        <f t="shared" si="190"/>
        <v>0</v>
      </c>
      <c r="AA553" s="274"/>
      <c r="AB553" s="271"/>
      <c r="AC553" s="272"/>
    </row>
    <row r="554" spans="1:29">
      <c r="A554" s="172">
        <v>41</v>
      </c>
      <c r="B554" s="172">
        <v>7</v>
      </c>
      <c r="C554" s="172" t="s">
        <v>155</v>
      </c>
      <c r="D554" s="276" t="s">
        <v>1120</v>
      </c>
      <c r="E554" s="276" t="s">
        <v>1126</v>
      </c>
      <c r="F554" s="276">
        <v>10041287</v>
      </c>
      <c r="G554" s="173"/>
      <c r="H554" s="173" t="s">
        <v>1275</v>
      </c>
      <c r="I554" s="173">
        <v>2</v>
      </c>
      <c r="J554" s="173" t="s">
        <v>1689</v>
      </c>
      <c r="K554" s="173">
        <v>10041287</v>
      </c>
      <c r="L554" s="173">
        <v>0</v>
      </c>
      <c r="M554" s="174">
        <v>1</v>
      </c>
      <c r="N554" s="270"/>
      <c r="O554" s="177">
        <f t="shared" si="188"/>
        <v>0</v>
      </c>
      <c r="P554" s="176"/>
      <c r="Q554" s="177">
        <f t="shared" si="199"/>
        <v>0</v>
      </c>
      <c r="R554" s="175">
        <f t="shared" si="200"/>
        <v>0</v>
      </c>
      <c r="S554" s="177">
        <f t="shared" si="201"/>
        <v>0</v>
      </c>
      <c r="T554" s="272"/>
      <c r="U554" s="275">
        <v>1</v>
      </c>
      <c r="V554" s="175">
        <f t="shared" si="202"/>
        <v>0</v>
      </c>
      <c r="W554" s="301"/>
      <c r="X554" s="175">
        <f t="shared" si="189"/>
        <v>0</v>
      </c>
      <c r="Y554" s="175">
        <f t="shared" si="203"/>
        <v>0</v>
      </c>
      <c r="Z554" s="175">
        <f t="shared" si="190"/>
        <v>0</v>
      </c>
      <c r="AA554" s="274"/>
      <c r="AB554" s="271"/>
      <c r="AC554" s="272"/>
    </row>
    <row r="555" spans="1:29">
      <c r="A555" s="172">
        <v>41</v>
      </c>
      <c r="B555" s="172">
        <v>8</v>
      </c>
      <c r="C555" s="172" t="s">
        <v>155</v>
      </c>
      <c r="D555" s="276" t="s">
        <v>1120</v>
      </c>
      <c r="E555" s="276" t="s">
        <v>1126</v>
      </c>
      <c r="F555" s="276">
        <v>11082796</v>
      </c>
      <c r="G555" s="173"/>
      <c r="H555" s="173" t="s">
        <v>1275</v>
      </c>
      <c r="I555" s="173">
        <v>2</v>
      </c>
      <c r="J555" s="173" t="s">
        <v>1689</v>
      </c>
      <c r="K555" s="173">
        <v>11082796</v>
      </c>
      <c r="L555" s="173">
        <v>0</v>
      </c>
      <c r="M555" s="174">
        <v>1</v>
      </c>
      <c r="N555" s="270"/>
      <c r="O555" s="177">
        <f t="shared" si="188"/>
        <v>0</v>
      </c>
      <c r="P555" s="176"/>
      <c r="Q555" s="177">
        <f t="shared" si="199"/>
        <v>0</v>
      </c>
      <c r="R555" s="175">
        <f t="shared" si="200"/>
        <v>0</v>
      </c>
      <c r="S555" s="177">
        <f t="shared" si="201"/>
        <v>0</v>
      </c>
      <c r="T555" s="272"/>
      <c r="U555" s="275">
        <v>1</v>
      </c>
      <c r="V555" s="175">
        <f t="shared" si="202"/>
        <v>0</v>
      </c>
      <c r="W555" s="301"/>
      <c r="X555" s="175">
        <f t="shared" si="189"/>
        <v>0</v>
      </c>
      <c r="Y555" s="175">
        <f t="shared" si="203"/>
        <v>0</v>
      </c>
      <c r="Z555" s="175">
        <f t="shared" si="190"/>
        <v>0</v>
      </c>
      <c r="AA555" s="274"/>
      <c r="AB555" s="271"/>
      <c r="AC555" s="272"/>
    </row>
    <row r="556" spans="1:29">
      <c r="A556" s="172">
        <v>41</v>
      </c>
      <c r="B556" s="172">
        <v>9</v>
      </c>
      <c r="C556" s="172" t="s">
        <v>155</v>
      </c>
      <c r="D556" s="276" t="s">
        <v>1120</v>
      </c>
      <c r="E556" s="276" t="s">
        <v>1126</v>
      </c>
      <c r="F556" s="276">
        <v>11082792</v>
      </c>
      <c r="G556" s="173"/>
      <c r="H556" s="173" t="s">
        <v>1275</v>
      </c>
      <c r="I556" s="173">
        <v>2</v>
      </c>
      <c r="J556" s="173" t="s">
        <v>1689</v>
      </c>
      <c r="K556" s="173">
        <v>11082792</v>
      </c>
      <c r="L556" s="173">
        <v>0</v>
      </c>
      <c r="M556" s="174">
        <v>1</v>
      </c>
      <c r="N556" s="270"/>
      <c r="O556" s="177">
        <f t="shared" si="188"/>
        <v>0</v>
      </c>
      <c r="P556" s="176"/>
      <c r="Q556" s="177">
        <f t="shared" si="199"/>
        <v>0</v>
      </c>
      <c r="R556" s="175">
        <f t="shared" si="200"/>
        <v>0</v>
      </c>
      <c r="S556" s="177">
        <f t="shared" si="201"/>
        <v>0</v>
      </c>
      <c r="T556" s="272"/>
      <c r="U556" s="275">
        <v>1</v>
      </c>
      <c r="V556" s="175">
        <f t="shared" si="202"/>
        <v>0</v>
      </c>
      <c r="W556" s="301"/>
      <c r="X556" s="175">
        <f t="shared" si="189"/>
        <v>0</v>
      </c>
      <c r="Y556" s="175">
        <f t="shared" si="203"/>
        <v>0</v>
      </c>
      <c r="Z556" s="175">
        <f t="shared" si="190"/>
        <v>0</v>
      </c>
      <c r="AA556" s="274"/>
      <c r="AB556" s="271"/>
      <c r="AC556" s="272"/>
    </row>
    <row r="557" spans="1:29">
      <c r="A557" s="172">
        <v>41</v>
      </c>
      <c r="B557" s="172">
        <v>10</v>
      </c>
      <c r="C557" s="172" t="s">
        <v>155</v>
      </c>
      <c r="D557" s="276" t="s">
        <v>1120</v>
      </c>
      <c r="E557" s="276" t="s">
        <v>1126</v>
      </c>
      <c r="F557" s="276">
        <v>8028387</v>
      </c>
      <c r="G557" s="173"/>
      <c r="H557" s="173" t="s">
        <v>1275</v>
      </c>
      <c r="I557" s="173">
        <v>2</v>
      </c>
      <c r="J557" s="173" t="s">
        <v>1689</v>
      </c>
      <c r="K557" s="173">
        <v>8028387</v>
      </c>
      <c r="L557" s="173">
        <v>0</v>
      </c>
      <c r="M557" s="174">
        <v>1</v>
      </c>
      <c r="N557" s="270"/>
      <c r="O557" s="177">
        <f t="shared" si="188"/>
        <v>0</v>
      </c>
      <c r="P557" s="176"/>
      <c r="Q557" s="177">
        <f t="shared" si="199"/>
        <v>0</v>
      </c>
      <c r="R557" s="175">
        <f t="shared" si="200"/>
        <v>0</v>
      </c>
      <c r="S557" s="177">
        <f t="shared" si="201"/>
        <v>0</v>
      </c>
      <c r="T557" s="272"/>
      <c r="U557" s="275">
        <v>1</v>
      </c>
      <c r="V557" s="175">
        <f t="shared" si="202"/>
        <v>0</v>
      </c>
      <c r="W557" s="301"/>
      <c r="X557" s="175">
        <f t="shared" si="189"/>
        <v>0</v>
      </c>
      <c r="Y557" s="175">
        <f t="shared" si="203"/>
        <v>0</v>
      </c>
      <c r="Z557" s="175">
        <f t="shared" si="190"/>
        <v>0</v>
      </c>
      <c r="AA557" s="274"/>
      <c r="AB557" s="271"/>
      <c r="AC557" s="272"/>
    </row>
    <row r="558" spans="1:29">
      <c r="A558" s="172">
        <v>41</v>
      </c>
      <c r="B558" s="172">
        <v>11</v>
      </c>
      <c r="C558" s="172" t="s">
        <v>155</v>
      </c>
      <c r="D558" s="276" t="s">
        <v>1120</v>
      </c>
      <c r="E558" s="276" t="s">
        <v>1126</v>
      </c>
      <c r="F558" s="276">
        <v>12064047</v>
      </c>
      <c r="G558" s="173"/>
      <c r="H558" s="173" t="s">
        <v>1275</v>
      </c>
      <c r="I558" s="173">
        <v>2</v>
      </c>
      <c r="J558" s="173" t="s">
        <v>1689</v>
      </c>
      <c r="K558" s="173">
        <v>12064047</v>
      </c>
      <c r="L558" s="173">
        <v>0</v>
      </c>
      <c r="M558" s="174">
        <v>1</v>
      </c>
      <c r="N558" s="270"/>
      <c r="O558" s="177">
        <f t="shared" si="188"/>
        <v>0</v>
      </c>
      <c r="P558" s="176"/>
      <c r="Q558" s="177">
        <f t="shared" si="199"/>
        <v>0</v>
      </c>
      <c r="R558" s="175">
        <f t="shared" si="200"/>
        <v>0</v>
      </c>
      <c r="S558" s="177">
        <f t="shared" si="201"/>
        <v>0</v>
      </c>
      <c r="T558" s="272"/>
      <c r="U558" s="275">
        <v>1</v>
      </c>
      <c r="V558" s="175">
        <f t="shared" si="202"/>
        <v>0</v>
      </c>
      <c r="W558" s="301"/>
      <c r="X558" s="175">
        <f t="shared" si="189"/>
        <v>0</v>
      </c>
      <c r="Y558" s="175">
        <f t="shared" si="203"/>
        <v>0</v>
      </c>
      <c r="Z558" s="175">
        <f t="shared" si="190"/>
        <v>0</v>
      </c>
      <c r="AA558" s="274"/>
      <c r="AB558" s="271"/>
      <c r="AC558" s="272"/>
    </row>
    <row r="559" spans="1:29">
      <c r="A559" s="172">
        <v>41</v>
      </c>
      <c r="B559" s="172">
        <v>12</v>
      </c>
      <c r="C559" s="172" t="s">
        <v>155</v>
      </c>
      <c r="D559" s="276" t="s">
        <v>1120</v>
      </c>
      <c r="E559" s="276" t="s">
        <v>1126</v>
      </c>
      <c r="F559" s="276">
        <v>12064048</v>
      </c>
      <c r="G559" s="173"/>
      <c r="H559" s="173" t="s">
        <v>1275</v>
      </c>
      <c r="I559" s="173">
        <v>2</v>
      </c>
      <c r="J559" s="173" t="s">
        <v>1689</v>
      </c>
      <c r="K559" s="173">
        <v>12064048</v>
      </c>
      <c r="L559" s="173">
        <v>0</v>
      </c>
      <c r="M559" s="174">
        <v>1</v>
      </c>
      <c r="N559" s="270"/>
      <c r="O559" s="177">
        <f t="shared" si="188"/>
        <v>0</v>
      </c>
      <c r="P559" s="176"/>
      <c r="Q559" s="177">
        <f t="shared" si="199"/>
        <v>0</v>
      </c>
      <c r="R559" s="175">
        <f t="shared" si="200"/>
        <v>0</v>
      </c>
      <c r="S559" s="177">
        <f t="shared" si="201"/>
        <v>0</v>
      </c>
      <c r="T559" s="272"/>
      <c r="U559" s="275">
        <v>1</v>
      </c>
      <c r="V559" s="175">
        <f t="shared" si="202"/>
        <v>0</v>
      </c>
      <c r="W559" s="301"/>
      <c r="X559" s="175">
        <f t="shared" si="189"/>
        <v>0</v>
      </c>
      <c r="Y559" s="175">
        <f t="shared" si="203"/>
        <v>0</v>
      </c>
      <c r="Z559" s="175">
        <f t="shared" si="190"/>
        <v>0</v>
      </c>
      <c r="AA559" s="274"/>
      <c r="AB559" s="271"/>
      <c r="AC559" s="272"/>
    </row>
    <row r="560" spans="1:29">
      <c r="A560" s="172">
        <v>41</v>
      </c>
      <c r="B560" s="172">
        <v>13</v>
      </c>
      <c r="C560" s="172" t="s">
        <v>155</v>
      </c>
      <c r="D560" s="276" t="s">
        <v>1120</v>
      </c>
      <c r="E560" s="276" t="s">
        <v>1126</v>
      </c>
      <c r="F560" s="276">
        <v>8028388</v>
      </c>
      <c r="G560" s="173"/>
      <c r="H560" s="173" t="s">
        <v>1275</v>
      </c>
      <c r="I560" s="173">
        <v>2</v>
      </c>
      <c r="J560" s="173" t="s">
        <v>1689</v>
      </c>
      <c r="K560" s="173">
        <v>8028388</v>
      </c>
      <c r="L560" s="173">
        <v>0</v>
      </c>
      <c r="M560" s="174">
        <v>1</v>
      </c>
      <c r="N560" s="270"/>
      <c r="O560" s="177">
        <f t="shared" si="188"/>
        <v>0</v>
      </c>
      <c r="P560" s="176"/>
      <c r="Q560" s="177">
        <f t="shared" si="199"/>
        <v>0</v>
      </c>
      <c r="R560" s="175">
        <f t="shared" si="200"/>
        <v>0</v>
      </c>
      <c r="S560" s="177">
        <f t="shared" si="201"/>
        <v>0</v>
      </c>
      <c r="T560" s="272"/>
      <c r="U560" s="275">
        <v>1</v>
      </c>
      <c r="V560" s="175">
        <f t="shared" si="202"/>
        <v>0</v>
      </c>
      <c r="W560" s="301"/>
      <c r="X560" s="175">
        <f t="shared" si="189"/>
        <v>0</v>
      </c>
      <c r="Y560" s="175">
        <f t="shared" si="203"/>
        <v>0</v>
      </c>
      <c r="Z560" s="175">
        <f t="shared" si="190"/>
        <v>0</v>
      </c>
      <c r="AA560" s="274"/>
      <c r="AB560" s="271"/>
      <c r="AC560" s="272"/>
    </row>
    <row r="561" spans="1:29">
      <c r="A561" s="172">
        <v>41</v>
      </c>
      <c r="B561" s="172">
        <v>14</v>
      </c>
      <c r="C561" s="172" t="s">
        <v>155</v>
      </c>
      <c r="D561" s="276" t="s">
        <v>1120</v>
      </c>
      <c r="E561" s="276" t="s">
        <v>1126</v>
      </c>
      <c r="F561" s="276">
        <v>110082790</v>
      </c>
      <c r="G561" s="173"/>
      <c r="H561" s="173" t="s">
        <v>1275</v>
      </c>
      <c r="I561" s="173">
        <v>2</v>
      </c>
      <c r="J561" s="173" t="s">
        <v>1689</v>
      </c>
      <c r="K561" s="173">
        <v>110082790</v>
      </c>
      <c r="L561" s="173">
        <v>0</v>
      </c>
      <c r="M561" s="174">
        <v>1</v>
      </c>
      <c r="N561" s="270"/>
      <c r="O561" s="177">
        <f t="shared" si="188"/>
        <v>0</v>
      </c>
      <c r="P561" s="176"/>
      <c r="Q561" s="177">
        <f t="shared" si="199"/>
        <v>0</v>
      </c>
      <c r="R561" s="175">
        <f t="shared" si="200"/>
        <v>0</v>
      </c>
      <c r="S561" s="177">
        <f t="shared" si="201"/>
        <v>0</v>
      </c>
      <c r="T561" s="272"/>
      <c r="U561" s="275">
        <v>1</v>
      </c>
      <c r="V561" s="175">
        <f t="shared" si="202"/>
        <v>0</v>
      </c>
      <c r="W561" s="301"/>
      <c r="X561" s="175">
        <f t="shared" si="189"/>
        <v>0</v>
      </c>
      <c r="Y561" s="175">
        <f t="shared" si="203"/>
        <v>0</v>
      </c>
      <c r="Z561" s="175">
        <f t="shared" si="190"/>
        <v>0</v>
      </c>
      <c r="AA561" s="274"/>
      <c r="AB561" s="271"/>
      <c r="AC561" s="272"/>
    </row>
    <row r="562" spans="1:29">
      <c r="A562" s="172">
        <v>41</v>
      </c>
      <c r="B562" s="172">
        <v>15</v>
      </c>
      <c r="C562" s="172" t="s">
        <v>155</v>
      </c>
      <c r="D562" s="276" t="s">
        <v>1120</v>
      </c>
      <c r="E562" s="276" t="s">
        <v>1126</v>
      </c>
      <c r="F562" s="276">
        <v>11082798</v>
      </c>
      <c r="G562" s="173"/>
      <c r="H562" s="173" t="s">
        <v>1275</v>
      </c>
      <c r="I562" s="173">
        <v>2</v>
      </c>
      <c r="J562" s="173" t="s">
        <v>1689</v>
      </c>
      <c r="K562" s="173">
        <v>11082798</v>
      </c>
      <c r="L562" s="173">
        <v>0</v>
      </c>
      <c r="M562" s="174">
        <v>1</v>
      </c>
      <c r="N562" s="270"/>
      <c r="O562" s="177">
        <f t="shared" si="188"/>
        <v>0</v>
      </c>
      <c r="P562" s="176"/>
      <c r="Q562" s="177">
        <f t="shared" si="199"/>
        <v>0</v>
      </c>
      <c r="R562" s="175">
        <f t="shared" si="200"/>
        <v>0</v>
      </c>
      <c r="S562" s="177">
        <f t="shared" si="201"/>
        <v>0</v>
      </c>
      <c r="T562" s="272"/>
      <c r="U562" s="275">
        <v>1</v>
      </c>
      <c r="V562" s="175">
        <f t="shared" si="202"/>
        <v>0</v>
      </c>
      <c r="W562" s="301"/>
      <c r="X562" s="175">
        <f t="shared" si="189"/>
        <v>0</v>
      </c>
      <c r="Y562" s="175">
        <f t="shared" si="203"/>
        <v>0</v>
      </c>
      <c r="Z562" s="175">
        <f t="shared" si="190"/>
        <v>0</v>
      </c>
      <c r="AA562" s="274"/>
      <c r="AB562" s="271"/>
      <c r="AC562" s="272"/>
    </row>
    <row r="563" spans="1:29">
      <c r="A563" s="172">
        <v>41</v>
      </c>
      <c r="B563" s="172">
        <v>16</v>
      </c>
      <c r="C563" s="172" t="s">
        <v>155</v>
      </c>
      <c r="D563" s="276" t="s">
        <v>1120</v>
      </c>
      <c r="E563" s="276" t="s">
        <v>1126</v>
      </c>
      <c r="F563" s="276">
        <v>12064046</v>
      </c>
      <c r="G563" s="173"/>
      <c r="H563" s="173" t="s">
        <v>1275</v>
      </c>
      <c r="I563" s="173">
        <v>2</v>
      </c>
      <c r="J563" s="173" t="s">
        <v>1689</v>
      </c>
      <c r="K563" s="173">
        <v>12064046</v>
      </c>
      <c r="L563" s="173">
        <v>0</v>
      </c>
      <c r="M563" s="174">
        <v>1</v>
      </c>
      <c r="N563" s="270"/>
      <c r="O563" s="177">
        <f t="shared" si="188"/>
        <v>0</v>
      </c>
      <c r="P563" s="176"/>
      <c r="Q563" s="177">
        <f t="shared" si="199"/>
        <v>0</v>
      </c>
      <c r="R563" s="175">
        <f t="shared" si="200"/>
        <v>0</v>
      </c>
      <c r="S563" s="177">
        <f t="shared" si="201"/>
        <v>0</v>
      </c>
      <c r="T563" s="272"/>
      <c r="U563" s="275">
        <v>1</v>
      </c>
      <c r="V563" s="175">
        <f t="shared" si="202"/>
        <v>0</v>
      </c>
      <c r="W563" s="301"/>
      <c r="X563" s="175">
        <f t="shared" si="189"/>
        <v>0</v>
      </c>
      <c r="Y563" s="175">
        <f t="shared" si="203"/>
        <v>0</v>
      </c>
      <c r="Z563" s="175">
        <f t="shared" si="190"/>
        <v>0</v>
      </c>
      <c r="AA563" s="274"/>
      <c r="AB563" s="271"/>
      <c r="AC563" s="272"/>
    </row>
    <row r="564" spans="1:29" ht="22.5">
      <c r="A564" s="172">
        <v>41</v>
      </c>
      <c r="B564" s="172">
        <v>17</v>
      </c>
      <c r="C564" s="172" t="s">
        <v>155</v>
      </c>
      <c r="D564" s="276" t="s">
        <v>1127</v>
      </c>
      <c r="E564" s="276" t="s">
        <v>1126</v>
      </c>
      <c r="F564" s="276" t="s">
        <v>1128</v>
      </c>
      <c r="G564" s="173">
        <v>1987</v>
      </c>
      <c r="H564" s="173" t="s">
        <v>1275</v>
      </c>
      <c r="I564" s="173">
        <v>2</v>
      </c>
      <c r="J564" s="173" t="s">
        <v>1689</v>
      </c>
      <c r="K564" s="173" t="s">
        <v>1128</v>
      </c>
      <c r="L564" s="173">
        <v>0</v>
      </c>
      <c r="M564" s="174">
        <v>1</v>
      </c>
      <c r="N564" s="270"/>
      <c r="O564" s="177">
        <f t="shared" si="188"/>
        <v>0</v>
      </c>
      <c r="P564" s="176"/>
      <c r="Q564" s="177">
        <f t="shared" si="199"/>
        <v>0</v>
      </c>
      <c r="R564" s="175">
        <f t="shared" si="200"/>
        <v>0</v>
      </c>
      <c r="S564" s="177">
        <f t="shared" si="201"/>
        <v>0</v>
      </c>
      <c r="T564" s="272"/>
      <c r="U564" s="275">
        <v>1</v>
      </c>
      <c r="V564" s="175">
        <f t="shared" si="202"/>
        <v>0</v>
      </c>
      <c r="W564" s="301"/>
      <c r="X564" s="175">
        <f t="shared" si="189"/>
        <v>0</v>
      </c>
      <c r="Y564" s="175">
        <f t="shared" si="203"/>
        <v>0</v>
      </c>
      <c r="Z564" s="175">
        <f t="shared" si="190"/>
        <v>0</v>
      </c>
      <c r="AA564" s="274"/>
      <c r="AB564" s="271"/>
      <c r="AC564" s="272"/>
    </row>
    <row r="565" spans="1:29" ht="22.5">
      <c r="A565" s="172">
        <v>41</v>
      </c>
      <c r="B565" s="172">
        <v>18</v>
      </c>
      <c r="C565" s="172" t="s">
        <v>155</v>
      </c>
      <c r="D565" s="276" t="s">
        <v>1129</v>
      </c>
      <c r="E565" s="276" t="s">
        <v>519</v>
      </c>
      <c r="F565" s="276" t="s">
        <v>1130</v>
      </c>
      <c r="G565" s="173"/>
      <c r="H565" s="173" t="s">
        <v>1275</v>
      </c>
      <c r="I565" s="173">
        <v>2</v>
      </c>
      <c r="J565" s="173">
        <v>0</v>
      </c>
      <c r="K565" s="173" t="s">
        <v>1130</v>
      </c>
      <c r="L565" s="173">
        <v>0</v>
      </c>
      <c r="M565" s="174">
        <v>1</v>
      </c>
      <c r="N565" s="270"/>
      <c r="O565" s="177">
        <f t="shared" si="188"/>
        <v>0</v>
      </c>
      <c r="P565" s="176"/>
      <c r="Q565" s="177">
        <f t="shared" si="199"/>
        <v>0</v>
      </c>
      <c r="R565" s="175">
        <f t="shared" si="200"/>
        <v>0</v>
      </c>
      <c r="S565" s="177">
        <f t="shared" si="201"/>
        <v>0</v>
      </c>
      <c r="T565" s="272"/>
      <c r="U565" s="275">
        <v>1</v>
      </c>
      <c r="V565" s="175">
        <f t="shared" si="202"/>
        <v>0</v>
      </c>
      <c r="W565" s="301"/>
      <c r="X565" s="175">
        <f t="shared" si="189"/>
        <v>0</v>
      </c>
      <c r="Y565" s="175">
        <f t="shared" si="203"/>
        <v>0</v>
      </c>
      <c r="Z565" s="175">
        <f t="shared" si="190"/>
        <v>0</v>
      </c>
      <c r="AA565" s="274"/>
      <c r="AB565" s="271"/>
      <c r="AC565" s="272"/>
    </row>
    <row r="566" spans="1:29" ht="22.5">
      <c r="A566" s="172">
        <v>41</v>
      </c>
      <c r="B566" s="172">
        <v>19</v>
      </c>
      <c r="C566" s="172" t="s">
        <v>155</v>
      </c>
      <c r="D566" s="276" t="s">
        <v>1131</v>
      </c>
      <c r="E566" s="276" t="s">
        <v>519</v>
      </c>
      <c r="F566" s="276">
        <v>4130680322</v>
      </c>
      <c r="G566" s="173"/>
      <c r="H566" s="173" t="s">
        <v>1275</v>
      </c>
      <c r="I566" s="173">
        <v>2</v>
      </c>
      <c r="J566" s="173">
        <v>0</v>
      </c>
      <c r="K566" s="173">
        <v>4130680322</v>
      </c>
      <c r="L566" s="173">
        <v>0</v>
      </c>
      <c r="M566" s="174">
        <v>1</v>
      </c>
      <c r="N566" s="270"/>
      <c r="O566" s="177">
        <f t="shared" si="188"/>
        <v>0</v>
      </c>
      <c r="P566" s="176"/>
      <c r="Q566" s="177">
        <f t="shared" si="199"/>
        <v>0</v>
      </c>
      <c r="R566" s="175">
        <f t="shared" si="200"/>
        <v>0</v>
      </c>
      <c r="S566" s="177">
        <f t="shared" si="201"/>
        <v>0</v>
      </c>
      <c r="T566" s="272"/>
      <c r="U566" s="275">
        <v>1</v>
      </c>
      <c r="V566" s="175">
        <f t="shared" si="202"/>
        <v>0</v>
      </c>
      <c r="W566" s="301"/>
      <c r="X566" s="175">
        <f t="shared" si="189"/>
        <v>0</v>
      </c>
      <c r="Y566" s="175">
        <f t="shared" si="203"/>
        <v>0</v>
      </c>
      <c r="Z566" s="175">
        <f t="shared" si="190"/>
        <v>0</v>
      </c>
      <c r="AA566" s="274"/>
      <c r="AB566" s="271"/>
      <c r="AC566" s="272"/>
    </row>
    <row r="567" spans="1:29" ht="22.5">
      <c r="A567" s="172">
        <v>41</v>
      </c>
      <c r="B567" s="172">
        <v>20</v>
      </c>
      <c r="C567" s="172" t="s">
        <v>155</v>
      </c>
      <c r="D567" s="276" t="s">
        <v>1131</v>
      </c>
      <c r="E567" s="276"/>
      <c r="F567" s="276">
        <v>1406</v>
      </c>
      <c r="G567" s="173"/>
      <c r="H567" s="173" t="s">
        <v>1275</v>
      </c>
      <c r="I567" s="173">
        <v>2</v>
      </c>
      <c r="J567" s="173">
        <v>0</v>
      </c>
      <c r="K567" s="173">
        <v>1406</v>
      </c>
      <c r="L567" s="173">
        <v>0</v>
      </c>
      <c r="M567" s="174">
        <v>1</v>
      </c>
      <c r="N567" s="270"/>
      <c r="O567" s="177">
        <f t="shared" si="188"/>
        <v>0</v>
      </c>
      <c r="P567" s="176"/>
      <c r="Q567" s="177">
        <f t="shared" si="199"/>
        <v>0</v>
      </c>
      <c r="R567" s="175">
        <f t="shared" si="200"/>
        <v>0</v>
      </c>
      <c r="S567" s="177">
        <f t="shared" si="201"/>
        <v>0</v>
      </c>
      <c r="T567" s="272"/>
      <c r="U567" s="275">
        <v>1</v>
      </c>
      <c r="V567" s="175">
        <f t="shared" si="202"/>
        <v>0</v>
      </c>
      <c r="W567" s="301"/>
      <c r="X567" s="175">
        <f t="shared" si="189"/>
        <v>0</v>
      </c>
      <c r="Y567" s="175">
        <f t="shared" si="203"/>
        <v>0</v>
      </c>
      <c r="Z567" s="175">
        <f t="shared" si="190"/>
        <v>0</v>
      </c>
      <c r="AA567" s="274"/>
      <c r="AB567" s="271"/>
      <c r="AC567" s="272"/>
    </row>
    <row r="568" spans="1:29">
      <c r="A568" s="172">
        <v>41</v>
      </c>
      <c r="B568" s="172">
        <v>21</v>
      </c>
      <c r="C568" s="172" t="s">
        <v>155</v>
      </c>
      <c r="D568" s="276" t="s">
        <v>1132</v>
      </c>
      <c r="E568" s="276" t="s">
        <v>1133</v>
      </c>
      <c r="F568" s="276"/>
      <c r="G568" s="173"/>
      <c r="H568" s="173" t="s">
        <v>1275</v>
      </c>
      <c r="I568" s="173">
        <v>2</v>
      </c>
      <c r="J568" s="173" t="s">
        <v>1121</v>
      </c>
      <c r="K568" s="173">
        <v>0</v>
      </c>
      <c r="L568" s="173">
        <v>0</v>
      </c>
      <c r="M568" s="174">
        <v>1</v>
      </c>
      <c r="N568" s="270"/>
      <c r="O568" s="177">
        <f t="shared" si="188"/>
        <v>0</v>
      </c>
      <c r="P568" s="176"/>
      <c r="Q568" s="177">
        <f t="shared" si="199"/>
        <v>0</v>
      </c>
      <c r="R568" s="175">
        <f t="shared" si="200"/>
        <v>0</v>
      </c>
      <c r="S568" s="177">
        <f t="shared" si="201"/>
        <v>0</v>
      </c>
      <c r="T568" s="272"/>
      <c r="U568" s="275">
        <v>1</v>
      </c>
      <c r="V568" s="175">
        <f t="shared" si="202"/>
        <v>0</v>
      </c>
      <c r="W568" s="301"/>
      <c r="X568" s="175">
        <f t="shared" si="189"/>
        <v>0</v>
      </c>
      <c r="Y568" s="175">
        <f t="shared" si="203"/>
        <v>0</v>
      </c>
      <c r="Z568" s="175">
        <f t="shared" si="190"/>
        <v>0</v>
      </c>
      <c r="AA568" s="274"/>
      <c r="AB568" s="271"/>
      <c r="AC568" s="272"/>
    </row>
    <row r="569" spans="1:29">
      <c r="A569" s="172">
        <v>41</v>
      </c>
      <c r="B569" s="172">
        <v>22</v>
      </c>
      <c r="C569" s="172" t="s">
        <v>155</v>
      </c>
      <c r="D569" s="276" t="s">
        <v>1132</v>
      </c>
      <c r="E569" s="276" t="s">
        <v>1133</v>
      </c>
      <c r="F569" s="276"/>
      <c r="G569" s="173"/>
      <c r="H569" s="173" t="s">
        <v>1275</v>
      </c>
      <c r="I569" s="173">
        <v>2</v>
      </c>
      <c r="J569" s="173" t="s">
        <v>1121</v>
      </c>
      <c r="K569" s="173">
        <v>0</v>
      </c>
      <c r="L569" s="173">
        <v>0</v>
      </c>
      <c r="M569" s="174">
        <v>1</v>
      </c>
      <c r="N569" s="270"/>
      <c r="O569" s="177">
        <f t="shared" si="188"/>
        <v>0</v>
      </c>
      <c r="P569" s="176"/>
      <c r="Q569" s="177">
        <f t="shared" si="199"/>
        <v>0</v>
      </c>
      <c r="R569" s="175">
        <f t="shared" si="200"/>
        <v>0</v>
      </c>
      <c r="S569" s="177">
        <f t="shared" si="201"/>
        <v>0</v>
      </c>
      <c r="T569" s="272"/>
      <c r="U569" s="275">
        <v>1</v>
      </c>
      <c r="V569" s="175">
        <f t="shared" si="202"/>
        <v>0</v>
      </c>
      <c r="W569" s="301"/>
      <c r="X569" s="175">
        <f t="shared" si="189"/>
        <v>0</v>
      </c>
      <c r="Y569" s="175">
        <f t="shared" si="203"/>
        <v>0</v>
      </c>
      <c r="Z569" s="175">
        <f t="shared" si="190"/>
        <v>0</v>
      </c>
      <c r="AA569" s="274"/>
      <c r="AB569" s="271"/>
      <c r="AC569" s="272"/>
    </row>
    <row r="570" spans="1:29">
      <c r="A570" s="172">
        <v>41</v>
      </c>
      <c r="B570" s="172">
        <v>23</v>
      </c>
      <c r="C570" s="172" t="s">
        <v>155</v>
      </c>
      <c r="D570" s="276" t="s">
        <v>1134</v>
      </c>
      <c r="E570" s="276"/>
      <c r="F570" s="276"/>
      <c r="G570" s="173"/>
      <c r="H570" s="173" t="s">
        <v>1275</v>
      </c>
      <c r="I570" s="173">
        <v>2</v>
      </c>
      <c r="J570" s="173"/>
      <c r="K570" s="173">
        <v>0</v>
      </c>
      <c r="L570" s="173">
        <v>0</v>
      </c>
      <c r="M570" s="174">
        <v>1</v>
      </c>
      <c r="N570" s="270"/>
      <c r="O570" s="177">
        <f t="shared" si="188"/>
        <v>0</v>
      </c>
      <c r="P570" s="176"/>
      <c r="Q570" s="177">
        <f t="shared" si="199"/>
        <v>0</v>
      </c>
      <c r="R570" s="175">
        <f t="shared" si="200"/>
        <v>0</v>
      </c>
      <c r="S570" s="177">
        <f t="shared" si="201"/>
        <v>0</v>
      </c>
      <c r="T570" s="272"/>
      <c r="U570" s="275">
        <v>1</v>
      </c>
      <c r="V570" s="175">
        <f t="shared" si="202"/>
        <v>0</v>
      </c>
      <c r="W570" s="301"/>
      <c r="X570" s="175">
        <f t="shared" si="189"/>
        <v>0</v>
      </c>
      <c r="Y570" s="175">
        <f t="shared" si="203"/>
        <v>0</v>
      </c>
      <c r="Z570" s="175">
        <f t="shared" si="190"/>
        <v>0</v>
      </c>
      <c r="AA570" s="274"/>
      <c r="AB570" s="271"/>
      <c r="AC570" s="272"/>
    </row>
    <row r="571" spans="1:29">
      <c r="A571" s="172">
        <v>41</v>
      </c>
      <c r="B571" s="172">
        <v>24</v>
      </c>
      <c r="C571" s="172" t="s">
        <v>155</v>
      </c>
      <c r="D571" s="276" t="s">
        <v>1134</v>
      </c>
      <c r="E571" s="276"/>
      <c r="F571" s="276"/>
      <c r="G571" s="173"/>
      <c r="H571" s="173" t="s">
        <v>1275</v>
      </c>
      <c r="I571" s="173">
        <v>2</v>
      </c>
      <c r="J571" s="173"/>
      <c r="K571" s="173">
        <v>0</v>
      </c>
      <c r="L571" s="173">
        <v>0</v>
      </c>
      <c r="M571" s="174">
        <v>1</v>
      </c>
      <c r="N571" s="270"/>
      <c r="O571" s="177">
        <f t="shared" si="188"/>
        <v>0</v>
      </c>
      <c r="P571" s="176"/>
      <c r="Q571" s="177">
        <f t="shared" si="199"/>
        <v>0</v>
      </c>
      <c r="R571" s="175">
        <f t="shared" si="200"/>
        <v>0</v>
      </c>
      <c r="S571" s="177">
        <f t="shared" si="201"/>
        <v>0</v>
      </c>
      <c r="T571" s="272"/>
      <c r="U571" s="275">
        <v>1</v>
      </c>
      <c r="V571" s="175">
        <f t="shared" si="202"/>
        <v>0</v>
      </c>
      <c r="W571" s="301"/>
      <c r="X571" s="175">
        <f t="shared" si="189"/>
        <v>0</v>
      </c>
      <c r="Y571" s="175">
        <f t="shared" si="203"/>
        <v>0</v>
      </c>
      <c r="Z571" s="175">
        <f t="shared" si="190"/>
        <v>0</v>
      </c>
      <c r="AA571" s="274"/>
      <c r="AB571" s="271"/>
      <c r="AC571" s="272"/>
    </row>
    <row r="572" spans="1:29">
      <c r="A572" s="172">
        <v>41</v>
      </c>
      <c r="B572" s="172">
        <v>25</v>
      </c>
      <c r="C572" s="172" t="s">
        <v>155</v>
      </c>
      <c r="D572" s="276" t="s">
        <v>1134</v>
      </c>
      <c r="E572" s="276"/>
      <c r="F572" s="276"/>
      <c r="G572" s="173"/>
      <c r="H572" s="173" t="s">
        <v>1275</v>
      </c>
      <c r="I572" s="173">
        <v>2</v>
      </c>
      <c r="J572" s="173"/>
      <c r="K572" s="173">
        <v>0</v>
      </c>
      <c r="L572" s="173">
        <v>0</v>
      </c>
      <c r="M572" s="174">
        <v>1</v>
      </c>
      <c r="N572" s="270"/>
      <c r="O572" s="177">
        <f t="shared" si="188"/>
        <v>0</v>
      </c>
      <c r="P572" s="176"/>
      <c r="Q572" s="177">
        <f t="shared" si="199"/>
        <v>0</v>
      </c>
      <c r="R572" s="175">
        <f t="shared" si="200"/>
        <v>0</v>
      </c>
      <c r="S572" s="177">
        <f t="shared" si="201"/>
        <v>0</v>
      </c>
      <c r="T572" s="272"/>
      <c r="U572" s="275">
        <v>1</v>
      </c>
      <c r="V572" s="175">
        <f t="shared" si="202"/>
        <v>0</v>
      </c>
      <c r="W572" s="301"/>
      <c r="X572" s="175">
        <f t="shared" si="189"/>
        <v>0</v>
      </c>
      <c r="Y572" s="175">
        <f t="shared" si="203"/>
        <v>0</v>
      </c>
      <c r="Z572" s="175">
        <f t="shared" si="190"/>
        <v>0</v>
      </c>
      <c r="AA572" s="274"/>
      <c r="AB572" s="271"/>
      <c r="AC572" s="272"/>
    </row>
    <row r="573" spans="1:29">
      <c r="A573" s="172">
        <v>41</v>
      </c>
      <c r="B573" s="172">
        <v>26</v>
      </c>
      <c r="C573" s="172" t="s">
        <v>155</v>
      </c>
      <c r="D573" s="276" t="s">
        <v>1134</v>
      </c>
      <c r="E573" s="276"/>
      <c r="F573" s="276"/>
      <c r="G573" s="173"/>
      <c r="H573" s="173" t="s">
        <v>1275</v>
      </c>
      <c r="I573" s="173">
        <v>2</v>
      </c>
      <c r="J573" s="173"/>
      <c r="K573" s="173">
        <v>0</v>
      </c>
      <c r="L573" s="173">
        <v>0</v>
      </c>
      <c r="M573" s="174">
        <v>1</v>
      </c>
      <c r="N573" s="270"/>
      <c r="O573" s="177">
        <f t="shared" si="188"/>
        <v>0</v>
      </c>
      <c r="P573" s="176"/>
      <c r="Q573" s="177">
        <f t="shared" si="199"/>
        <v>0</v>
      </c>
      <c r="R573" s="175">
        <f t="shared" si="200"/>
        <v>0</v>
      </c>
      <c r="S573" s="177">
        <f t="shared" si="201"/>
        <v>0</v>
      </c>
      <c r="T573" s="272"/>
      <c r="U573" s="275">
        <v>1</v>
      </c>
      <c r="V573" s="175">
        <f t="shared" si="202"/>
        <v>0</v>
      </c>
      <c r="W573" s="301"/>
      <c r="X573" s="175">
        <f t="shared" si="189"/>
        <v>0</v>
      </c>
      <c r="Y573" s="175">
        <f t="shared" si="203"/>
        <v>0</v>
      </c>
      <c r="Z573" s="175">
        <f t="shared" si="190"/>
        <v>0</v>
      </c>
      <c r="AA573" s="274"/>
      <c r="AB573" s="271"/>
      <c r="AC573" s="272"/>
    </row>
    <row r="574" spans="1:29">
      <c r="A574" s="172">
        <v>41</v>
      </c>
      <c r="B574" s="172">
        <v>27</v>
      </c>
      <c r="C574" s="172" t="s">
        <v>155</v>
      </c>
      <c r="D574" s="276" t="s">
        <v>1135</v>
      </c>
      <c r="E574" s="276"/>
      <c r="F574" s="276">
        <v>10094762</v>
      </c>
      <c r="G574" s="173"/>
      <c r="H574" s="173" t="s">
        <v>1275</v>
      </c>
      <c r="I574" s="173">
        <v>2</v>
      </c>
      <c r="J574" s="173"/>
      <c r="K574" s="173">
        <v>10094762</v>
      </c>
      <c r="L574" s="173">
        <v>0</v>
      </c>
      <c r="M574" s="174">
        <v>1</v>
      </c>
      <c r="N574" s="270"/>
      <c r="O574" s="177">
        <f t="shared" si="188"/>
        <v>0</v>
      </c>
      <c r="P574" s="176"/>
      <c r="Q574" s="177">
        <f t="shared" si="199"/>
        <v>0</v>
      </c>
      <c r="R574" s="175">
        <f t="shared" si="200"/>
        <v>0</v>
      </c>
      <c r="S574" s="177">
        <f t="shared" si="201"/>
        <v>0</v>
      </c>
      <c r="T574" s="272"/>
      <c r="U574" s="275">
        <v>1</v>
      </c>
      <c r="V574" s="175">
        <f t="shared" si="202"/>
        <v>0</v>
      </c>
      <c r="W574" s="301"/>
      <c r="X574" s="175">
        <f t="shared" si="189"/>
        <v>0</v>
      </c>
      <c r="Y574" s="175">
        <f t="shared" si="203"/>
        <v>0</v>
      </c>
      <c r="Z574" s="175">
        <f t="shared" si="190"/>
        <v>0</v>
      </c>
      <c r="AA574" s="274"/>
      <c r="AB574" s="271"/>
      <c r="AC574" s="272"/>
    </row>
    <row r="575" spans="1:29" ht="22.5">
      <c r="A575" s="172">
        <v>41</v>
      </c>
      <c r="B575" s="172">
        <v>28</v>
      </c>
      <c r="C575" s="172" t="s">
        <v>155</v>
      </c>
      <c r="D575" s="276" t="s">
        <v>1120</v>
      </c>
      <c r="E575" s="276"/>
      <c r="F575" s="276" t="s">
        <v>1136</v>
      </c>
      <c r="G575" s="173">
        <v>2012</v>
      </c>
      <c r="H575" s="173" t="s">
        <v>1275</v>
      </c>
      <c r="I575" s="173">
        <v>2</v>
      </c>
      <c r="J575" s="173" t="s">
        <v>1689</v>
      </c>
      <c r="K575" s="173" t="s">
        <v>1136</v>
      </c>
      <c r="L575" s="173">
        <v>0</v>
      </c>
      <c r="M575" s="174">
        <v>1</v>
      </c>
      <c r="N575" s="270"/>
      <c r="O575" s="177">
        <f t="shared" si="188"/>
        <v>0</v>
      </c>
      <c r="P575" s="176"/>
      <c r="Q575" s="177">
        <f t="shared" si="199"/>
        <v>0</v>
      </c>
      <c r="R575" s="175">
        <f t="shared" si="200"/>
        <v>0</v>
      </c>
      <c r="S575" s="177">
        <f t="shared" si="201"/>
        <v>0</v>
      </c>
      <c r="T575" s="272"/>
      <c r="U575" s="275">
        <v>1</v>
      </c>
      <c r="V575" s="175">
        <f t="shared" si="202"/>
        <v>0</v>
      </c>
      <c r="W575" s="301"/>
      <c r="X575" s="175">
        <f t="shared" si="189"/>
        <v>0</v>
      </c>
      <c r="Y575" s="175">
        <f t="shared" si="203"/>
        <v>0</v>
      </c>
      <c r="Z575" s="175">
        <f t="shared" si="190"/>
        <v>0</v>
      </c>
      <c r="AA575" s="274"/>
      <c r="AB575" s="271"/>
      <c r="AC575" s="272"/>
    </row>
    <row r="576" spans="1:29" ht="22.5">
      <c r="A576" s="172">
        <v>41</v>
      </c>
      <c r="B576" s="172">
        <v>29</v>
      </c>
      <c r="C576" s="172" t="s">
        <v>155</v>
      </c>
      <c r="D576" s="276" t="s">
        <v>1120</v>
      </c>
      <c r="E576" s="276"/>
      <c r="F576" s="276" t="s">
        <v>1137</v>
      </c>
      <c r="G576" s="173"/>
      <c r="H576" s="173" t="s">
        <v>1275</v>
      </c>
      <c r="I576" s="173">
        <v>2</v>
      </c>
      <c r="J576" s="173" t="s">
        <v>1121</v>
      </c>
      <c r="K576" s="173" t="s">
        <v>1137</v>
      </c>
      <c r="L576" s="173">
        <v>0</v>
      </c>
      <c r="M576" s="174">
        <v>1</v>
      </c>
      <c r="N576" s="270"/>
      <c r="O576" s="177">
        <f t="shared" si="188"/>
        <v>0</v>
      </c>
      <c r="P576" s="176"/>
      <c r="Q576" s="177">
        <f t="shared" si="199"/>
        <v>0</v>
      </c>
      <c r="R576" s="175">
        <f t="shared" si="200"/>
        <v>0</v>
      </c>
      <c r="S576" s="177">
        <f t="shared" si="201"/>
        <v>0</v>
      </c>
      <c r="T576" s="272"/>
      <c r="U576" s="275">
        <v>1</v>
      </c>
      <c r="V576" s="175">
        <f t="shared" si="202"/>
        <v>0</v>
      </c>
      <c r="W576" s="301"/>
      <c r="X576" s="175">
        <f t="shared" si="189"/>
        <v>0</v>
      </c>
      <c r="Y576" s="175">
        <f t="shared" si="203"/>
        <v>0</v>
      </c>
      <c r="Z576" s="175">
        <f t="shared" si="190"/>
        <v>0</v>
      </c>
      <c r="AA576" s="274"/>
      <c r="AB576" s="271"/>
      <c r="AC576" s="272"/>
    </row>
    <row r="577" spans="1:29" ht="22.5">
      <c r="A577" s="172">
        <v>41</v>
      </c>
      <c r="B577" s="172">
        <v>30</v>
      </c>
      <c r="C577" s="172" t="s">
        <v>155</v>
      </c>
      <c r="D577" s="276" t="s">
        <v>1120</v>
      </c>
      <c r="E577" s="276"/>
      <c r="F577" s="276" t="s">
        <v>1138</v>
      </c>
      <c r="G577" s="173"/>
      <c r="H577" s="173" t="s">
        <v>1275</v>
      </c>
      <c r="I577" s="173">
        <v>2</v>
      </c>
      <c r="J577" s="173" t="s">
        <v>1121</v>
      </c>
      <c r="K577" s="173" t="s">
        <v>1138</v>
      </c>
      <c r="L577" s="173">
        <v>0</v>
      </c>
      <c r="M577" s="174">
        <v>1</v>
      </c>
      <c r="N577" s="270"/>
      <c r="O577" s="177">
        <f t="shared" si="188"/>
        <v>0</v>
      </c>
      <c r="P577" s="176"/>
      <c r="Q577" s="177">
        <f t="shared" si="199"/>
        <v>0</v>
      </c>
      <c r="R577" s="175">
        <f t="shared" si="200"/>
        <v>0</v>
      </c>
      <c r="S577" s="177">
        <f t="shared" si="201"/>
        <v>0</v>
      </c>
      <c r="T577" s="272"/>
      <c r="U577" s="275">
        <v>1</v>
      </c>
      <c r="V577" s="175">
        <f t="shared" si="202"/>
        <v>0</v>
      </c>
      <c r="W577" s="301"/>
      <c r="X577" s="175">
        <f t="shared" si="189"/>
        <v>0</v>
      </c>
      <c r="Y577" s="175">
        <f t="shared" si="203"/>
        <v>0</v>
      </c>
      <c r="Z577" s="175">
        <f t="shared" si="190"/>
        <v>0</v>
      </c>
      <c r="AA577" s="274"/>
      <c r="AB577" s="271"/>
      <c r="AC577" s="272"/>
    </row>
    <row r="578" spans="1:29" ht="22.5">
      <c r="A578" s="172">
        <v>41</v>
      </c>
      <c r="B578" s="172">
        <v>31</v>
      </c>
      <c r="C578" s="172" t="s">
        <v>155</v>
      </c>
      <c r="D578" s="276" t="s">
        <v>1120</v>
      </c>
      <c r="E578" s="276"/>
      <c r="F578" s="276" t="s">
        <v>1139</v>
      </c>
      <c r="G578" s="173"/>
      <c r="H578" s="173" t="s">
        <v>1275</v>
      </c>
      <c r="I578" s="173">
        <v>2</v>
      </c>
      <c r="J578" s="173" t="s">
        <v>1121</v>
      </c>
      <c r="K578" s="173" t="s">
        <v>1139</v>
      </c>
      <c r="L578" s="173">
        <v>0</v>
      </c>
      <c r="M578" s="174">
        <v>1</v>
      </c>
      <c r="N578" s="270"/>
      <c r="O578" s="177">
        <f t="shared" si="188"/>
        <v>0</v>
      </c>
      <c r="P578" s="176"/>
      <c r="Q578" s="177">
        <f t="shared" si="199"/>
        <v>0</v>
      </c>
      <c r="R578" s="175">
        <f t="shared" si="200"/>
        <v>0</v>
      </c>
      <c r="S578" s="177">
        <f t="shared" si="201"/>
        <v>0</v>
      </c>
      <c r="T578" s="272"/>
      <c r="U578" s="275">
        <v>1</v>
      </c>
      <c r="V578" s="175">
        <f t="shared" si="202"/>
        <v>0</v>
      </c>
      <c r="W578" s="301"/>
      <c r="X578" s="175">
        <f t="shared" si="189"/>
        <v>0</v>
      </c>
      <c r="Y578" s="175">
        <f t="shared" si="203"/>
        <v>0</v>
      </c>
      <c r="Z578" s="175">
        <f t="shared" si="190"/>
        <v>0</v>
      </c>
      <c r="AA578" s="274"/>
      <c r="AB578" s="271"/>
      <c r="AC578" s="272"/>
    </row>
    <row r="579" spans="1:29" s="288" customFormat="1">
      <c r="A579" s="277">
        <v>41</v>
      </c>
      <c r="B579" s="277">
        <v>0</v>
      </c>
      <c r="C579" s="277">
        <v>0</v>
      </c>
      <c r="D579" s="278">
        <v>0</v>
      </c>
      <c r="E579" s="278">
        <v>0</v>
      </c>
      <c r="F579" s="278">
        <v>0</v>
      </c>
      <c r="G579" s="279">
        <v>0</v>
      </c>
      <c r="H579" s="279">
        <v>0</v>
      </c>
      <c r="I579" s="279">
        <v>0</v>
      </c>
      <c r="J579" s="279">
        <v>0</v>
      </c>
      <c r="K579" s="279">
        <v>0</v>
      </c>
      <c r="L579" s="279">
        <v>0</v>
      </c>
      <c r="M579" s="280">
        <v>0</v>
      </c>
      <c r="N579" s="281"/>
      <c r="O579" s="282">
        <f>SUM(O548:O578)</f>
        <v>0</v>
      </c>
      <c r="P579" s="302"/>
      <c r="Q579" s="282">
        <f t="shared" ref="Q579:Z579" si="204">SUM(Q548:Q578)</f>
        <v>0</v>
      </c>
      <c r="R579" s="282"/>
      <c r="S579" s="282">
        <f t="shared" si="204"/>
        <v>0</v>
      </c>
      <c r="T579" s="309"/>
      <c r="U579" s="282">
        <f t="shared" si="204"/>
        <v>31</v>
      </c>
      <c r="V579" s="282">
        <f t="shared" si="204"/>
        <v>0</v>
      </c>
      <c r="W579" s="301"/>
      <c r="X579" s="282">
        <f t="shared" si="204"/>
        <v>0</v>
      </c>
      <c r="Y579" s="282"/>
      <c r="Z579" s="282">
        <f t="shared" si="204"/>
        <v>0</v>
      </c>
      <c r="AA579" s="286"/>
      <c r="AB579" s="287"/>
      <c r="AC579" s="284"/>
    </row>
    <row r="580" spans="1:29" s="288" customFormat="1">
      <c r="A580" s="277">
        <v>42</v>
      </c>
      <c r="B580" s="277">
        <v>0</v>
      </c>
      <c r="C580" s="277" t="s">
        <v>155</v>
      </c>
      <c r="D580" s="278" t="s">
        <v>1140</v>
      </c>
      <c r="E580" s="278" t="s">
        <v>1141</v>
      </c>
      <c r="F580" s="278">
        <v>1178789</v>
      </c>
      <c r="G580" s="279">
        <v>0</v>
      </c>
      <c r="H580" s="279" t="s">
        <v>1275</v>
      </c>
      <c r="I580" s="279">
        <v>2</v>
      </c>
      <c r="J580" s="279">
        <v>0</v>
      </c>
      <c r="K580" s="279">
        <v>1178789</v>
      </c>
      <c r="L580" s="279">
        <v>0</v>
      </c>
      <c r="M580" s="280">
        <v>1</v>
      </c>
      <c r="N580" s="281"/>
      <c r="O580" s="282">
        <f t="shared" si="188"/>
        <v>0</v>
      </c>
      <c r="P580" s="302"/>
      <c r="Q580" s="282">
        <f t="shared" ref="Q580:Q585" si="205">O580*P580</f>
        <v>0</v>
      </c>
      <c r="R580" s="283">
        <f t="shared" ref="R580:R585" si="206">S580/(M580*I580)</f>
        <v>0</v>
      </c>
      <c r="S580" s="282">
        <f t="shared" ref="S580:S585" si="207">O580+Q580</f>
        <v>0</v>
      </c>
      <c r="T580" s="284"/>
      <c r="U580" s="285">
        <v>1</v>
      </c>
      <c r="V580" s="283">
        <f t="shared" ref="V580:V585" si="208">T580*U580*M580</f>
        <v>0</v>
      </c>
      <c r="W580" s="301"/>
      <c r="X580" s="283">
        <f t="shared" si="189"/>
        <v>0</v>
      </c>
      <c r="Y580" s="283">
        <f t="shared" ref="Y580:Y585" si="209">Z580/(M580*U580)</f>
        <v>0</v>
      </c>
      <c r="Z580" s="283">
        <f t="shared" si="190"/>
        <v>0</v>
      </c>
      <c r="AA580" s="286"/>
      <c r="AB580" s="287"/>
      <c r="AC580" s="284"/>
    </row>
    <row r="581" spans="1:29" ht="33.75">
      <c r="A581" s="172">
        <v>43</v>
      </c>
      <c r="B581" s="172">
        <v>1</v>
      </c>
      <c r="C581" s="172" t="s">
        <v>116</v>
      </c>
      <c r="D581" s="276" t="s">
        <v>738</v>
      </c>
      <c r="E581" s="276">
        <v>740</v>
      </c>
      <c r="F581" s="276" t="s">
        <v>739</v>
      </c>
      <c r="G581" s="173">
        <v>2010</v>
      </c>
      <c r="H581" s="173" t="s">
        <v>1275</v>
      </c>
      <c r="I581" s="173">
        <v>2</v>
      </c>
      <c r="J581" s="173" t="s">
        <v>1574</v>
      </c>
      <c r="K581" s="173">
        <v>0</v>
      </c>
      <c r="L581" s="173" t="s">
        <v>1445</v>
      </c>
      <c r="M581" s="174">
        <v>1</v>
      </c>
      <c r="N581" s="270"/>
      <c r="O581" s="177">
        <f t="shared" ref="O581:O603" si="210">M581*N581*I581</f>
        <v>0</v>
      </c>
      <c r="P581" s="176"/>
      <c r="Q581" s="177">
        <f t="shared" si="205"/>
        <v>0</v>
      </c>
      <c r="R581" s="175">
        <f t="shared" si="206"/>
        <v>0</v>
      </c>
      <c r="S581" s="177">
        <f t="shared" si="207"/>
        <v>0</v>
      </c>
      <c r="T581" s="272"/>
      <c r="U581" s="275">
        <v>1</v>
      </c>
      <c r="V581" s="175">
        <f t="shared" si="208"/>
        <v>0</v>
      </c>
      <c r="W581" s="301"/>
      <c r="X581" s="175">
        <f t="shared" ref="X581:X603" si="211">V581*W581</f>
        <v>0</v>
      </c>
      <c r="Y581" s="175">
        <f t="shared" si="209"/>
        <v>0</v>
      </c>
      <c r="Z581" s="175">
        <f t="shared" ref="Z581:Z603" si="212">V581+X581</f>
        <v>0</v>
      </c>
      <c r="AA581" s="274"/>
      <c r="AB581" s="271"/>
      <c r="AC581" s="272"/>
    </row>
    <row r="582" spans="1:29" ht="22.5">
      <c r="A582" s="172">
        <v>43</v>
      </c>
      <c r="B582" s="172">
        <v>2</v>
      </c>
      <c r="C582" s="172" t="s">
        <v>155</v>
      </c>
      <c r="D582" s="276" t="s">
        <v>1142</v>
      </c>
      <c r="E582" s="276" t="s">
        <v>1143</v>
      </c>
      <c r="F582" s="276">
        <v>64024</v>
      </c>
      <c r="G582" s="173">
        <v>2012</v>
      </c>
      <c r="H582" s="173" t="s">
        <v>1275</v>
      </c>
      <c r="I582" s="173">
        <v>2</v>
      </c>
      <c r="J582" s="173" t="s">
        <v>1690</v>
      </c>
      <c r="K582" s="173">
        <v>64024</v>
      </c>
      <c r="L582" s="173">
        <v>0</v>
      </c>
      <c r="M582" s="174">
        <v>1</v>
      </c>
      <c r="N582" s="270"/>
      <c r="O582" s="177">
        <f t="shared" si="210"/>
        <v>0</v>
      </c>
      <c r="P582" s="176"/>
      <c r="Q582" s="177">
        <f t="shared" si="205"/>
        <v>0</v>
      </c>
      <c r="R582" s="175">
        <f t="shared" si="206"/>
        <v>0</v>
      </c>
      <c r="S582" s="177">
        <f t="shared" si="207"/>
        <v>0</v>
      </c>
      <c r="T582" s="272"/>
      <c r="U582" s="275">
        <v>1</v>
      </c>
      <c r="V582" s="175">
        <f t="shared" si="208"/>
        <v>0</v>
      </c>
      <c r="W582" s="301"/>
      <c r="X582" s="175">
        <f t="shared" si="211"/>
        <v>0</v>
      </c>
      <c r="Y582" s="175">
        <f t="shared" si="209"/>
        <v>0</v>
      </c>
      <c r="Z582" s="175">
        <f t="shared" si="212"/>
        <v>0</v>
      </c>
      <c r="AA582" s="274"/>
      <c r="AB582" s="271"/>
      <c r="AC582" s="272"/>
    </row>
    <row r="583" spans="1:29">
      <c r="A583" s="172">
        <v>43</v>
      </c>
      <c r="B583" s="172">
        <v>3</v>
      </c>
      <c r="C583" s="172" t="s">
        <v>155</v>
      </c>
      <c r="D583" s="276" t="s">
        <v>1144</v>
      </c>
      <c r="E583" s="276" t="s">
        <v>736</v>
      </c>
      <c r="F583" s="276" t="s">
        <v>1145</v>
      </c>
      <c r="G583" s="173">
        <v>2006</v>
      </c>
      <c r="H583" s="173" t="s">
        <v>1275</v>
      </c>
      <c r="I583" s="173">
        <v>2</v>
      </c>
      <c r="J583" s="173" t="s">
        <v>1691</v>
      </c>
      <c r="K583" s="173" t="s">
        <v>1145</v>
      </c>
      <c r="L583" s="173">
        <v>0</v>
      </c>
      <c r="M583" s="174">
        <v>1</v>
      </c>
      <c r="N583" s="270"/>
      <c r="O583" s="177">
        <f t="shared" si="210"/>
        <v>0</v>
      </c>
      <c r="P583" s="176"/>
      <c r="Q583" s="177">
        <f t="shared" si="205"/>
        <v>0</v>
      </c>
      <c r="R583" s="175">
        <f t="shared" si="206"/>
        <v>0</v>
      </c>
      <c r="S583" s="177">
        <f t="shared" si="207"/>
        <v>0</v>
      </c>
      <c r="T583" s="272"/>
      <c r="U583" s="275">
        <v>1</v>
      </c>
      <c r="V583" s="175">
        <f t="shared" si="208"/>
        <v>0</v>
      </c>
      <c r="W583" s="301"/>
      <c r="X583" s="175">
        <f t="shared" si="211"/>
        <v>0</v>
      </c>
      <c r="Y583" s="175">
        <f t="shared" si="209"/>
        <v>0</v>
      </c>
      <c r="Z583" s="175">
        <f t="shared" si="212"/>
        <v>0</v>
      </c>
      <c r="AA583" s="274"/>
      <c r="AB583" s="271"/>
      <c r="AC583" s="272"/>
    </row>
    <row r="584" spans="1:29" ht="22.5">
      <c r="A584" s="172">
        <v>43</v>
      </c>
      <c r="B584" s="172">
        <v>4</v>
      </c>
      <c r="C584" s="172" t="s">
        <v>155</v>
      </c>
      <c r="D584" s="276" t="s">
        <v>1146</v>
      </c>
      <c r="E584" s="276" t="s">
        <v>1147</v>
      </c>
      <c r="F584" s="276" t="s">
        <v>1148</v>
      </c>
      <c r="G584" s="173">
        <v>2009</v>
      </c>
      <c r="H584" s="173" t="s">
        <v>1275</v>
      </c>
      <c r="I584" s="173">
        <v>2</v>
      </c>
      <c r="J584" s="173" t="s">
        <v>1470</v>
      </c>
      <c r="K584" s="173" t="s">
        <v>1148</v>
      </c>
      <c r="L584" s="173">
        <v>0</v>
      </c>
      <c r="M584" s="174">
        <v>1</v>
      </c>
      <c r="N584" s="270"/>
      <c r="O584" s="177">
        <f t="shared" si="210"/>
        <v>0</v>
      </c>
      <c r="P584" s="176"/>
      <c r="Q584" s="177">
        <f t="shared" si="205"/>
        <v>0</v>
      </c>
      <c r="R584" s="175">
        <f t="shared" si="206"/>
        <v>0</v>
      </c>
      <c r="S584" s="177">
        <f t="shared" si="207"/>
        <v>0</v>
      </c>
      <c r="T584" s="272"/>
      <c r="U584" s="275">
        <v>1</v>
      </c>
      <c r="V584" s="175">
        <f t="shared" si="208"/>
        <v>0</v>
      </c>
      <c r="W584" s="301"/>
      <c r="X584" s="175">
        <f t="shared" si="211"/>
        <v>0</v>
      </c>
      <c r="Y584" s="175">
        <f t="shared" si="209"/>
        <v>0</v>
      </c>
      <c r="Z584" s="175">
        <f t="shared" si="212"/>
        <v>0</v>
      </c>
      <c r="AA584" s="274"/>
      <c r="AB584" s="271"/>
      <c r="AC584" s="272"/>
    </row>
    <row r="585" spans="1:29" ht="22.5">
      <c r="A585" s="172">
        <v>43</v>
      </c>
      <c r="B585" s="172">
        <v>5</v>
      </c>
      <c r="C585" s="172" t="s">
        <v>155</v>
      </c>
      <c r="D585" s="276" t="s">
        <v>1149</v>
      </c>
      <c r="E585" s="276"/>
      <c r="F585" s="276" t="s">
        <v>1150</v>
      </c>
      <c r="G585" s="173">
        <v>2013</v>
      </c>
      <c r="H585" s="173" t="s">
        <v>1275</v>
      </c>
      <c r="I585" s="173">
        <v>2</v>
      </c>
      <c r="J585" s="173" t="s">
        <v>1470</v>
      </c>
      <c r="K585" s="173" t="s">
        <v>1150</v>
      </c>
      <c r="L585" s="173">
        <v>0</v>
      </c>
      <c r="M585" s="174">
        <v>1</v>
      </c>
      <c r="N585" s="270"/>
      <c r="O585" s="177">
        <f t="shared" si="210"/>
        <v>0</v>
      </c>
      <c r="P585" s="176"/>
      <c r="Q585" s="177">
        <f t="shared" si="205"/>
        <v>0</v>
      </c>
      <c r="R585" s="175">
        <f t="shared" si="206"/>
        <v>0</v>
      </c>
      <c r="S585" s="177">
        <f t="shared" si="207"/>
        <v>0</v>
      </c>
      <c r="T585" s="272"/>
      <c r="U585" s="275">
        <v>1</v>
      </c>
      <c r="V585" s="175">
        <f t="shared" si="208"/>
        <v>0</v>
      </c>
      <c r="W585" s="301"/>
      <c r="X585" s="175">
        <f t="shared" si="211"/>
        <v>0</v>
      </c>
      <c r="Y585" s="175">
        <f t="shared" si="209"/>
        <v>0</v>
      </c>
      <c r="Z585" s="175">
        <f t="shared" si="212"/>
        <v>0</v>
      </c>
      <c r="AA585" s="274"/>
      <c r="AB585" s="271"/>
      <c r="AC585" s="272"/>
    </row>
    <row r="586" spans="1:29" s="288" customFormat="1">
      <c r="A586" s="277">
        <v>43</v>
      </c>
      <c r="B586" s="277">
        <v>0</v>
      </c>
      <c r="C586" s="277">
        <v>0</v>
      </c>
      <c r="D586" s="278">
        <v>0</v>
      </c>
      <c r="E586" s="278">
        <v>0</v>
      </c>
      <c r="F586" s="278">
        <v>0</v>
      </c>
      <c r="G586" s="279">
        <v>0</v>
      </c>
      <c r="H586" s="279">
        <v>0</v>
      </c>
      <c r="I586" s="279">
        <v>0</v>
      </c>
      <c r="J586" s="279">
        <v>0</v>
      </c>
      <c r="K586" s="279">
        <v>0</v>
      </c>
      <c r="L586" s="279">
        <v>0</v>
      </c>
      <c r="M586" s="280">
        <v>0</v>
      </c>
      <c r="N586" s="281"/>
      <c r="O586" s="282">
        <f>SUM(O581:O585)</f>
        <v>0</v>
      </c>
      <c r="P586" s="302"/>
      <c r="Q586" s="282">
        <f t="shared" ref="Q586:Z586" si="213">SUM(Q581:Q585)</f>
        <v>0</v>
      </c>
      <c r="R586" s="282"/>
      <c r="S586" s="282">
        <f t="shared" si="213"/>
        <v>0</v>
      </c>
      <c r="T586" s="309"/>
      <c r="U586" s="282">
        <f t="shared" si="213"/>
        <v>5</v>
      </c>
      <c r="V586" s="282">
        <f t="shared" si="213"/>
        <v>0</v>
      </c>
      <c r="W586" s="301"/>
      <c r="X586" s="282">
        <f t="shared" si="213"/>
        <v>0</v>
      </c>
      <c r="Y586" s="282"/>
      <c r="Z586" s="282">
        <f t="shared" si="213"/>
        <v>0</v>
      </c>
      <c r="AA586" s="286"/>
      <c r="AB586" s="287"/>
      <c r="AC586" s="284"/>
    </row>
    <row r="587" spans="1:29" ht="22.5">
      <c r="A587" s="172">
        <v>44</v>
      </c>
      <c r="B587" s="172">
        <v>1</v>
      </c>
      <c r="C587" s="172" t="s">
        <v>155</v>
      </c>
      <c r="D587" s="276" t="s">
        <v>1151</v>
      </c>
      <c r="E587" s="276" t="s">
        <v>1152</v>
      </c>
      <c r="F587" s="276">
        <v>55.980600000000003</v>
      </c>
      <c r="G587" s="173"/>
      <c r="H587" s="173" t="s">
        <v>1275</v>
      </c>
      <c r="I587" s="173">
        <v>2</v>
      </c>
      <c r="J587" s="173"/>
      <c r="K587" s="173">
        <v>55.980600000000003</v>
      </c>
      <c r="L587" s="173">
        <v>0</v>
      </c>
      <c r="M587" s="174">
        <v>1</v>
      </c>
      <c r="N587" s="270"/>
      <c r="O587" s="177">
        <f t="shared" si="210"/>
        <v>0</v>
      </c>
      <c r="P587" s="176"/>
      <c r="Q587" s="177">
        <f>O587*P587</f>
        <v>0</v>
      </c>
      <c r="R587" s="175">
        <f>S587/(M587*I587)</f>
        <v>0</v>
      </c>
      <c r="S587" s="177">
        <f>O587+Q587</f>
        <v>0</v>
      </c>
      <c r="T587" s="272"/>
      <c r="U587" s="275">
        <v>1</v>
      </c>
      <c r="V587" s="175">
        <f>T587*U587*M587</f>
        <v>0</v>
      </c>
      <c r="W587" s="301"/>
      <c r="X587" s="175">
        <f t="shared" si="211"/>
        <v>0</v>
      </c>
      <c r="Y587" s="175">
        <f>Z587/(M587*U587)</f>
        <v>0</v>
      </c>
      <c r="Z587" s="175">
        <f t="shared" si="212"/>
        <v>0</v>
      </c>
      <c r="AA587" s="274"/>
      <c r="AB587" s="271"/>
      <c r="AC587" s="272"/>
    </row>
    <row r="588" spans="1:29" ht="22.5">
      <c r="A588" s="172">
        <v>44</v>
      </c>
      <c r="B588" s="172">
        <v>2</v>
      </c>
      <c r="C588" s="172" t="s">
        <v>155</v>
      </c>
      <c r="D588" s="276" t="s">
        <v>1151</v>
      </c>
      <c r="E588" s="276" t="s">
        <v>1153</v>
      </c>
      <c r="F588" s="276">
        <v>30279905</v>
      </c>
      <c r="G588" s="173"/>
      <c r="H588" s="173" t="s">
        <v>1275</v>
      </c>
      <c r="I588" s="173">
        <v>2</v>
      </c>
      <c r="J588" s="173"/>
      <c r="K588" s="173">
        <v>30279905</v>
      </c>
      <c r="L588" s="173">
        <v>0</v>
      </c>
      <c r="M588" s="174">
        <v>1</v>
      </c>
      <c r="N588" s="270"/>
      <c r="O588" s="177">
        <f t="shared" si="210"/>
        <v>0</v>
      </c>
      <c r="P588" s="176"/>
      <c r="Q588" s="177">
        <f>O588*P588</f>
        <v>0</v>
      </c>
      <c r="R588" s="175">
        <f>S588/(M588*I588)</f>
        <v>0</v>
      </c>
      <c r="S588" s="177">
        <f>O588+Q588</f>
        <v>0</v>
      </c>
      <c r="T588" s="272"/>
      <c r="U588" s="275">
        <v>1</v>
      </c>
      <c r="V588" s="175">
        <f>T588*U588*M588</f>
        <v>0</v>
      </c>
      <c r="W588" s="301"/>
      <c r="X588" s="175">
        <f t="shared" si="211"/>
        <v>0</v>
      </c>
      <c r="Y588" s="175">
        <f>Z588/(M588*U588)</f>
        <v>0</v>
      </c>
      <c r="Z588" s="175">
        <f t="shared" si="212"/>
        <v>0</v>
      </c>
      <c r="AA588" s="274"/>
      <c r="AB588" s="271"/>
      <c r="AC588" s="272"/>
    </row>
    <row r="589" spans="1:29" s="288" customFormat="1">
      <c r="A589" s="277">
        <v>44</v>
      </c>
      <c r="B589" s="277">
        <v>0</v>
      </c>
      <c r="C589" s="277">
        <v>0</v>
      </c>
      <c r="D589" s="278">
        <v>0</v>
      </c>
      <c r="E589" s="278">
        <v>0</v>
      </c>
      <c r="F589" s="278">
        <v>0</v>
      </c>
      <c r="G589" s="279">
        <v>0</v>
      </c>
      <c r="H589" s="279">
        <v>0</v>
      </c>
      <c r="I589" s="279">
        <v>0</v>
      </c>
      <c r="J589" s="279">
        <v>0</v>
      </c>
      <c r="K589" s="279">
        <v>0</v>
      </c>
      <c r="L589" s="279">
        <v>0</v>
      </c>
      <c r="M589" s="280">
        <v>0</v>
      </c>
      <c r="N589" s="281"/>
      <c r="O589" s="282">
        <f>SUM(O587:O588)</f>
        <v>0</v>
      </c>
      <c r="P589" s="302"/>
      <c r="Q589" s="282">
        <f t="shared" ref="Q589:Z589" si="214">SUM(Q587:Q588)</f>
        <v>0</v>
      </c>
      <c r="R589" s="282"/>
      <c r="S589" s="282">
        <f t="shared" si="214"/>
        <v>0</v>
      </c>
      <c r="T589" s="309"/>
      <c r="U589" s="282">
        <f t="shared" si="214"/>
        <v>2</v>
      </c>
      <c r="V589" s="282">
        <f t="shared" si="214"/>
        <v>0</v>
      </c>
      <c r="W589" s="301"/>
      <c r="X589" s="282">
        <f t="shared" si="214"/>
        <v>0</v>
      </c>
      <c r="Y589" s="282"/>
      <c r="Z589" s="282">
        <f t="shared" si="214"/>
        <v>0</v>
      </c>
      <c r="AA589" s="286"/>
      <c r="AB589" s="287"/>
      <c r="AC589" s="284"/>
    </row>
    <row r="590" spans="1:29" ht="22.5">
      <c r="A590" s="172">
        <v>45</v>
      </c>
      <c r="B590" s="172">
        <v>1</v>
      </c>
      <c r="C590" s="172" t="s">
        <v>116</v>
      </c>
      <c r="D590" s="276" t="s">
        <v>1154</v>
      </c>
      <c r="E590" s="276" t="s">
        <v>1155</v>
      </c>
      <c r="F590" s="276" t="s">
        <v>1156</v>
      </c>
      <c r="G590" s="173">
        <v>2008</v>
      </c>
      <c r="H590" s="173" t="s">
        <v>1275</v>
      </c>
      <c r="I590" s="173">
        <v>2</v>
      </c>
      <c r="J590" s="173" t="s">
        <v>1692</v>
      </c>
      <c r="K590" s="173">
        <v>0</v>
      </c>
      <c r="L590" s="173" t="s">
        <v>1693</v>
      </c>
      <c r="M590" s="174">
        <v>1</v>
      </c>
      <c r="N590" s="270"/>
      <c r="O590" s="177">
        <f t="shared" si="210"/>
        <v>0</v>
      </c>
      <c r="P590" s="176"/>
      <c r="Q590" s="177">
        <f>O590*P590</f>
        <v>0</v>
      </c>
      <c r="R590" s="175">
        <f>S590/(M590*I590)</f>
        <v>0</v>
      </c>
      <c r="S590" s="177">
        <f>O590+Q590</f>
        <v>0</v>
      </c>
      <c r="T590" s="272"/>
      <c r="U590" s="275">
        <v>1</v>
      </c>
      <c r="V590" s="175">
        <f>T590*U590*M590</f>
        <v>0</v>
      </c>
      <c r="W590" s="301"/>
      <c r="X590" s="175">
        <f t="shared" si="211"/>
        <v>0</v>
      </c>
      <c r="Y590" s="175">
        <f>Z590/(M590*U590)</f>
        <v>0</v>
      </c>
      <c r="Z590" s="175">
        <f t="shared" si="212"/>
        <v>0</v>
      </c>
      <c r="AA590" s="274"/>
      <c r="AB590" s="271"/>
      <c r="AC590" s="272"/>
    </row>
    <row r="591" spans="1:29">
      <c r="A591" s="172">
        <v>45</v>
      </c>
      <c r="B591" s="172">
        <v>2</v>
      </c>
      <c r="C591" s="172" t="s">
        <v>116</v>
      </c>
      <c r="D591" s="276" t="s">
        <v>1157</v>
      </c>
      <c r="E591" s="276" t="s">
        <v>1158</v>
      </c>
      <c r="F591" s="276" t="s">
        <v>1159</v>
      </c>
      <c r="G591" s="173">
        <v>2008</v>
      </c>
      <c r="H591" s="173" t="s">
        <v>1275</v>
      </c>
      <c r="I591" s="173">
        <v>2</v>
      </c>
      <c r="J591" s="173"/>
      <c r="K591" s="173">
        <v>0</v>
      </c>
      <c r="L591" s="173">
        <v>0</v>
      </c>
      <c r="M591" s="174">
        <v>1</v>
      </c>
      <c r="N591" s="270"/>
      <c r="O591" s="177">
        <f t="shared" si="210"/>
        <v>0</v>
      </c>
      <c r="P591" s="176"/>
      <c r="Q591" s="177">
        <f>O591*P591</f>
        <v>0</v>
      </c>
      <c r="R591" s="175">
        <f>S591/(M591*I591)</f>
        <v>0</v>
      </c>
      <c r="S591" s="177">
        <f>O591+Q591</f>
        <v>0</v>
      </c>
      <c r="T591" s="272"/>
      <c r="U591" s="275">
        <v>1</v>
      </c>
      <c r="V591" s="175">
        <f>T591*U591*M591</f>
        <v>0</v>
      </c>
      <c r="W591" s="301"/>
      <c r="X591" s="175">
        <f t="shared" si="211"/>
        <v>0</v>
      </c>
      <c r="Y591" s="175">
        <f>Z591/(M591*U591)</f>
        <v>0</v>
      </c>
      <c r="Z591" s="175">
        <f t="shared" si="212"/>
        <v>0</v>
      </c>
      <c r="AA591" s="274"/>
      <c r="AB591" s="271"/>
      <c r="AC591" s="272"/>
    </row>
    <row r="592" spans="1:29" ht="22.5">
      <c r="A592" s="172">
        <v>45</v>
      </c>
      <c r="B592" s="172">
        <v>3</v>
      </c>
      <c r="C592" s="172" t="s">
        <v>155</v>
      </c>
      <c r="D592" s="276" t="s">
        <v>1160</v>
      </c>
      <c r="E592" s="276" t="s">
        <v>1161</v>
      </c>
      <c r="F592" s="276"/>
      <c r="G592" s="173"/>
      <c r="H592" s="173" t="s">
        <v>1275</v>
      </c>
      <c r="I592" s="173">
        <v>2</v>
      </c>
      <c r="J592" s="173"/>
      <c r="K592" s="173">
        <v>0</v>
      </c>
      <c r="L592" s="173">
        <v>0</v>
      </c>
      <c r="M592" s="174">
        <v>1</v>
      </c>
      <c r="N592" s="270"/>
      <c r="O592" s="177">
        <f t="shared" si="210"/>
        <v>0</v>
      </c>
      <c r="P592" s="176"/>
      <c r="Q592" s="177">
        <f>O592*P592</f>
        <v>0</v>
      </c>
      <c r="R592" s="175">
        <f>S592/(M592*I592)</f>
        <v>0</v>
      </c>
      <c r="S592" s="177">
        <f>O592+Q592</f>
        <v>0</v>
      </c>
      <c r="T592" s="272"/>
      <c r="U592" s="275">
        <v>1</v>
      </c>
      <c r="V592" s="175">
        <f>T592*U592*M592</f>
        <v>0</v>
      </c>
      <c r="W592" s="301"/>
      <c r="X592" s="175">
        <f t="shared" si="211"/>
        <v>0</v>
      </c>
      <c r="Y592" s="175">
        <f>Z592/(M592*U592)</f>
        <v>0</v>
      </c>
      <c r="Z592" s="175">
        <f t="shared" si="212"/>
        <v>0</v>
      </c>
      <c r="AA592" s="274"/>
      <c r="AB592" s="271"/>
      <c r="AC592" s="272"/>
    </row>
    <row r="593" spans="1:29" s="288" customFormat="1">
      <c r="A593" s="277">
        <v>45</v>
      </c>
      <c r="B593" s="277">
        <v>0</v>
      </c>
      <c r="C593" s="277">
        <v>0</v>
      </c>
      <c r="D593" s="278">
        <v>0</v>
      </c>
      <c r="E593" s="278">
        <v>0</v>
      </c>
      <c r="F593" s="278">
        <v>0</v>
      </c>
      <c r="G593" s="279">
        <v>0</v>
      </c>
      <c r="H593" s="279">
        <v>0</v>
      </c>
      <c r="I593" s="279">
        <v>0</v>
      </c>
      <c r="J593" s="279">
        <v>0</v>
      </c>
      <c r="K593" s="279">
        <v>0</v>
      </c>
      <c r="L593" s="279">
        <v>0</v>
      </c>
      <c r="M593" s="280">
        <v>0</v>
      </c>
      <c r="N593" s="281"/>
      <c r="O593" s="282">
        <f>SUM(O590:O592)</f>
        <v>0</v>
      </c>
      <c r="P593" s="302"/>
      <c r="Q593" s="282">
        <f t="shared" ref="Q593:Z593" si="215">SUM(Q590:Q592)</f>
        <v>0</v>
      </c>
      <c r="R593" s="282"/>
      <c r="S593" s="282">
        <f t="shared" si="215"/>
        <v>0</v>
      </c>
      <c r="T593" s="309"/>
      <c r="U593" s="282">
        <f t="shared" si="215"/>
        <v>3</v>
      </c>
      <c r="V593" s="282">
        <f t="shared" si="215"/>
        <v>0</v>
      </c>
      <c r="W593" s="301"/>
      <c r="X593" s="282">
        <f t="shared" si="215"/>
        <v>0</v>
      </c>
      <c r="Y593" s="282"/>
      <c r="Z593" s="282">
        <f t="shared" si="215"/>
        <v>0</v>
      </c>
      <c r="AA593" s="286"/>
      <c r="AB593" s="287"/>
      <c r="AC593" s="284"/>
    </row>
    <row r="594" spans="1:29" s="288" customFormat="1" ht="22.5">
      <c r="A594" s="277">
        <v>46</v>
      </c>
      <c r="B594" s="277">
        <v>0</v>
      </c>
      <c r="C594" s="277" t="s">
        <v>155</v>
      </c>
      <c r="D594" s="278" t="s">
        <v>1162</v>
      </c>
      <c r="E594" s="278">
        <v>0</v>
      </c>
      <c r="F594" s="278">
        <v>0</v>
      </c>
      <c r="G594" s="279">
        <v>0</v>
      </c>
      <c r="H594" s="279" t="s">
        <v>1275</v>
      </c>
      <c r="I594" s="279">
        <v>2</v>
      </c>
      <c r="J594" s="279" t="s">
        <v>1597</v>
      </c>
      <c r="K594" s="279">
        <v>0</v>
      </c>
      <c r="L594" s="279">
        <v>0</v>
      </c>
      <c r="M594" s="280">
        <v>1</v>
      </c>
      <c r="N594" s="281"/>
      <c r="O594" s="282">
        <f t="shared" si="210"/>
        <v>0</v>
      </c>
      <c r="P594" s="302"/>
      <c r="Q594" s="282">
        <f>O594*P594</f>
        <v>0</v>
      </c>
      <c r="R594" s="283">
        <f>S594/(M594*I594)</f>
        <v>0</v>
      </c>
      <c r="S594" s="282">
        <f>O594+Q594</f>
        <v>0</v>
      </c>
      <c r="T594" s="284"/>
      <c r="U594" s="285">
        <v>1</v>
      </c>
      <c r="V594" s="283">
        <f>T594*U594*M594</f>
        <v>0</v>
      </c>
      <c r="W594" s="301"/>
      <c r="X594" s="283">
        <f t="shared" si="211"/>
        <v>0</v>
      </c>
      <c r="Y594" s="283">
        <f>Z594/(M594*U594)</f>
        <v>0</v>
      </c>
      <c r="Z594" s="283">
        <f t="shared" si="212"/>
        <v>0</v>
      </c>
      <c r="AA594" s="286"/>
      <c r="AB594" s="287"/>
      <c r="AC594" s="284"/>
    </row>
    <row r="595" spans="1:29" ht="22.5">
      <c r="A595" s="172">
        <v>47</v>
      </c>
      <c r="B595" s="172">
        <v>1</v>
      </c>
      <c r="C595" s="172" t="s">
        <v>116</v>
      </c>
      <c r="D595" s="276" t="s">
        <v>1163</v>
      </c>
      <c r="E595" s="276" t="s">
        <v>1164</v>
      </c>
      <c r="F595" s="276" t="s">
        <v>1165</v>
      </c>
      <c r="G595" s="173">
        <v>2011</v>
      </c>
      <c r="H595" s="173" t="s">
        <v>1275</v>
      </c>
      <c r="I595" s="173">
        <v>2</v>
      </c>
      <c r="J595" s="173" t="s">
        <v>1694</v>
      </c>
      <c r="K595" s="173" t="s">
        <v>1695</v>
      </c>
      <c r="L595" s="173" t="s">
        <v>1370</v>
      </c>
      <c r="M595" s="174">
        <v>2</v>
      </c>
      <c r="N595" s="270"/>
      <c r="O595" s="177">
        <f t="shared" si="210"/>
        <v>0</v>
      </c>
      <c r="P595" s="176"/>
      <c r="Q595" s="177">
        <f>O595*P595</f>
        <v>0</v>
      </c>
      <c r="R595" s="175">
        <f>S595/(M595*I595)</f>
        <v>0</v>
      </c>
      <c r="S595" s="177">
        <f>O595+Q595</f>
        <v>0</v>
      </c>
      <c r="T595" s="272"/>
      <c r="U595" s="275">
        <v>1</v>
      </c>
      <c r="V595" s="175">
        <f>T595*U595*M595</f>
        <v>0</v>
      </c>
      <c r="W595" s="301"/>
      <c r="X595" s="175">
        <f t="shared" si="211"/>
        <v>0</v>
      </c>
      <c r="Y595" s="175">
        <f>Z595/(M595*U595)</f>
        <v>0</v>
      </c>
      <c r="Z595" s="175">
        <f t="shared" si="212"/>
        <v>0</v>
      </c>
      <c r="AA595" s="274"/>
      <c r="AB595" s="271"/>
      <c r="AC595" s="272"/>
    </row>
    <row r="596" spans="1:29" ht="22.5">
      <c r="A596" s="172">
        <v>47</v>
      </c>
      <c r="B596" s="172">
        <v>2</v>
      </c>
      <c r="C596" s="172" t="s">
        <v>155</v>
      </c>
      <c r="D596" s="276" t="s">
        <v>1166</v>
      </c>
      <c r="E596" s="276" t="s">
        <v>1167</v>
      </c>
      <c r="F596" s="276"/>
      <c r="G596" s="173"/>
      <c r="H596" s="173" t="s">
        <v>1275</v>
      </c>
      <c r="I596" s="173">
        <v>2</v>
      </c>
      <c r="J596" s="173"/>
      <c r="K596" s="173"/>
      <c r="L596" s="173">
        <v>0</v>
      </c>
      <c r="M596" s="174">
        <v>1</v>
      </c>
      <c r="N596" s="270"/>
      <c r="O596" s="177">
        <f t="shared" si="210"/>
        <v>0</v>
      </c>
      <c r="P596" s="176"/>
      <c r="Q596" s="177">
        <f>O596*P596</f>
        <v>0</v>
      </c>
      <c r="R596" s="175">
        <f>S596/(M596*I596)</f>
        <v>0</v>
      </c>
      <c r="S596" s="177">
        <f>O596+Q596</f>
        <v>0</v>
      </c>
      <c r="T596" s="272"/>
      <c r="U596" s="275">
        <v>1</v>
      </c>
      <c r="V596" s="175">
        <f>T596*U596*M596</f>
        <v>0</v>
      </c>
      <c r="W596" s="301"/>
      <c r="X596" s="175">
        <f t="shared" si="211"/>
        <v>0</v>
      </c>
      <c r="Y596" s="175">
        <f>Z596/(M596*U596)</f>
        <v>0</v>
      </c>
      <c r="Z596" s="175">
        <f t="shared" si="212"/>
        <v>0</v>
      </c>
      <c r="AA596" s="274"/>
      <c r="AB596" s="271"/>
      <c r="AC596" s="272"/>
    </row>
    <row r="597" spans="1:29" s="288" customFormat="1">
      <c r="A597" s="277">
        <v>47</v>
      </c>
      <c r="B597" s="277">
        <v>0</v>
      </c>
      <c r="C597" s="277">
        <v>0</v>
      </c>
      <c r="D597" s="278">
        <v>0</v>
      </c>
      <c r="E597" s="278">
        <v>0</v>
      </c>
      <c r="F597" s="278">
        <v>0</v>
      </c>
      <c r="G597" s="279">
        <v>0</v>
      </c>
      <c r="H597" s="279">
        <v>0</v>
      </c>
      <c r="I597" s="279">
        <v>0</v>
      </c>
      <c r="J597" s="279">
        <v>0</v>
      </c>
      <c r="K597" s="279">
        <v>0</v>
      </c>
      <c r="L597" s="279">
        <v>0</v>
      </c>
      <c r="M597" s="280">
        <v>0</v>
      </c>
      <c r="N597" s="281"/>
      <c r="O597" s="282">
        <f>SUM(O595:O596)</f>
        <v>0</v>
      </c>
      <c r="P597" s="302"/>
      <c r="Q597" s="282">
        <f t="shared" ref="Q597:Z597" si="216">SUM(Q595:Q596)</f>
        <v>0</v>
      </c>
      <c r="R597" s="282"/>
      <c r="S597" s="282">
        <f t="shared" si="216"/>
        <v>0</v>
      </c>
      <c r="T597" s="309"/>
      <c r="U597" s="282">
        <f t="shared" si="216"/>
        <v>2</v>
      </c>
      <c r="V597" s="282">
        <f t="shared" si="216"/>
        <v>0</v>
      </c>
      <c r="W597" s="301"/>
      <c r="X597" s="282">
        <f t="shared" si="216"/>
        <v>0</v>
      </c>
      <c r="Y597" s="282"/>
      <c r="Z597" s="282">
        <f t="shared" si="216"/>
        <v>0</v>
      </c>
      <c r="AA597" s="286"/>
      <c r="AB597" s="287"/>
      <c r="AC597" s="284"/>
    </row>
    <row r="598" spans="1:29">
      <c r="A598" s="172">
        <v>48</v>
      </c>
      <c r="B598" s="172">
        <v>1</v>
      </c>
      <c r="C598" s="172" t="s">
        <v>1766</v>
      </c>
      <c r="D598" s="276" t="s">
        <v>1766</v>
      </c>
      <c r="E598" s="276" t="s">
        <v>1766</v>
      </c>
      <c r="F598" s="276"/>
      <c r="G598" s="173"/>
      <c r="H598" s="173">
        <v>0</v>
      </c>
      <c r="I598" s="173">
        <v>0</v>
      </c>
      <c r="J598" s="173"/>
      <c r="K598" s="173"/>
      <c r="L598" s="173">
        <v>0</v>
      </c>
      <c r="M598" s="174">
        <v>0</v>
      </c>
      <c r="N598" s="270"/>
      <c r="O598" s="177">
        <f t="shared" si="210"/>
        <v>0</v>
      </c>
      <c r="P598" s="176"/>
      <c r="Q598" s="177">
        <f>O598*P598</f>
        <v>0</v>
      </c>
      <c r="R598" s="175" t="e">
        <f>S598/(M598*I598)</f>
        <v>#DIV/0!</v>
      </c>
      <c r="S598" s="177">
        <f>O598+Q598</f>
        <v>0</v>
      </c>
      <c r="T598" s="272"/>
      <c r="U598" s="275">
        <v>1</v>
      </c>
      <c r="V598" s="175">
        <f>T598*U598*M598</f>
        <v>0</v>
      </c>
      <c r="W598" s="301"/>
      <c r="X598" s="175">
        <f t="shared" si="211"/>
        <v>0</v>
      </c>
      <c r="Y598" s="175" t="e">
        <f>Z598/(M598*U598)</f>
        <v>#DIV/0!</v>
      </c>
      <c r="Z598" s="175">
        <f t="shared" si="212"/>
        <v>0</v>
      </c>
      <c r="AA598" s="274"/>
      <c r="AB598" s="271"/>
      <c r="AC598" s="272"/>
    </row>
    <row r="599" spans="1:29" ht="22.5">
      <c r="A599" s="172">
        <v>48</v>
      </c>
      <c r="B599" s="172">
        <v>2</v>
      </c>
      <c r="C599" s="172" t="s">
        <v>116</v>
      </c>
      <c r="D599" s="276" t="s">
        <v>1171</v>
      </c>
      <c r="E599" s="276" t="s">
        <v>1172</v>
      </c>
      <c r="F599" s="276">
        <v>500463</v>
      </c>
      <c r="G599" s="173">
        <v>2000</v>
      </c>
      <c r="H599" s="173" t="s">
        <v>1275</v>
      </c>
      <c r="I599" s="173">
        <v>2</v>
      </c>
      <c r="J599" s="173" t="s">
        <v>1292</v>
      </c>
      <c r="K599" s="173"/>
      <c r="L599" s="173" t="s">
        <v>1310</v>
      </c>
      <c r="M599" s="174">
        <v>1</v>
      </c>
      <c r="N599" s="270"/>
      <c r="O599" s="177">
        <f t="shared" si="210"/>
        <v>0</v>
      </c>
      <c r="P599" s="176"/>
      <c r="Q599" s="177">
        <f>O599*P599</f>
        <v>0</v>
      </c>
      <c r="R599" s="175">
        <f>S599/(M599*I599)</f>
        <v>0</v>
      </c>
      <c r="S599" s="177">
        <f>O599+Q599</f>
        <v>0</v>
      </c>
      <c r="T599" s="272"/>
      <c r="U599" s="275">
        <v>1</v>
      </c>
      <c r="V599" s="175">
        <f>T599*U599*M599</f>
        <v>0</v>
      </c>
      <c r="W599" s="301"/>
      <c r="X599" s="175">
        <f t="shared" si="211"/>
        <v>0</v>
      </c>
      <c r="Y599" s="175">
        <f>Z599/(M599*U599)</f>
        <v>0</v>
      </c>
      <c r="Z599" s="175">
        <f t="shared" si="212"/>
        <v>0</v>
      </c>
      <c r="AA599" s="274"/>
      <c r="AB599" s="271"/>
      <c r="AC599" s="272"/>
    </row>
    <row r="600" spans="1:29" ht="33.75">
      <c r="A600" s="172">
        <v>48</v>
      </c>
      <c r="B600" s="172">
        <v>3</v>
      </c>
      <c r="C600" s="172" t="s">
        <v>116</v>
      </c>
      <c r="D600" s="276" t="s">
        <v>1173</v>
      </c>
      <c r="E600" s="276" t="s">
        <v>1174</v>
      </c>
      <c r="F600" s="276" t="s">
        <v>1175</v>
      </c>
      <c r="G600" s="173">
        <v>2008</v>
      </c>
      <c r="H600" s="173" t="s">
        <v>1275</v>
      </c>
      <c r="I600" s="173">
        <v>2</v>
      </c>
      <c r="J600" s="173" t="s">
        <v>1697</v>
      </c>
      <c r="K600" s="173"/>
      <c r="L600" s="173" t="s">
        <v>1433</v>
      </c>
      <c r="M600" s="174">
        <v>3</v>
      </c>
      <c r="N600" s="270"/>
      <c r="O600" s="177">
        <f t="shared" si="210"/>
        <v>0</v>
      </c>
      <c r="P600" s="176"/>
      <c r="Q600" s="177">
        <f>O600*P600</f>
        <v>0</v>
      </c>
      <c r="R600" s="175">
        <f>S600/(M600*I600)</f>
        <v>0</v>
      </c>
      <c r="S600" s="177">
        <f>O600+Q600</f>
        <v>0</v>
      </c>
      <c r="T600" s="272"/>
      <c r="U600" s="275">
        <v>1</v>
      </c>
      <c r="V600" s="175">
        <f>T600*U600*M600</f>
        <v>0</v>
      </c>
      <c r="W600" s="301"/>
      <c r="X600" s="175">
        <f t="shared" si="211"/>
        <v>0</v>
      </c>
      <c r="Y600" s="175">
        <f>Z600/(M600*U600)</f>
        <v>0</v>
      </c>
      <c r="Z600" s="175">
        <f t="shared" si="212"/>
        <v>0</v>
      </c>
      <c r="AA600" s="274"/>
      <c r="AB600" s="271"/>
      <c r="AC600" s="272"/>
    </row>
    <row r="601" spans="1:29" ht="22.5">
      <c r="A601" s="172">
        <v>48</v>
      </c>
      <c r="B601" s="172">
        <v>4</v>
      </c>
      <c r="C601" s="172" t="s">
        <v>155</v>
      </c>
      <c r="D601" s="276" t="s">
        <v>1176</v>
      </c>
      <c r="E601" s="276" t="s">
        <v>1177</v>
      </c>
      <c r="F601" s="276">
        <v>100902098</v>
      </c>
      <c r="G601" s="173"/>
      <c r="H601" s="173" t="s">
        <v>1275</v>
      </c>
      <c r="I601" s="173">
        <v>2</v>
      </c>
      <c r="J601" s="173"/>
      <c r="K601" s="173">
        <v>100902098</v>
      </c>
      <c r="L601" s="173"/>
      <c r="M601" s="174">
        <v>1</v>
      </c>
      <c r="N601" s="270"/>
      <c r="O601" s="177">
        <f t="shared" si="210"/>
        <v>0</v>
      </c>
      <c r="P601" s="176"/>
      <c r="Q601" s="177">
        <f>O601*P601</f>
        <v>0</v>
      </c>
      <c r="R601" s="175">
        <f>S601/(M601*I601)</f>
        <v>0</v>
      </c>
      <c r="S601" s="177">
        <f>O601+Q601</f>
        <v>0</v>
      </c>
      <c r="T601" s="272"/>
      <c r="U601" s="275">
        <v>1</v>
      </c>
      <c r="V601" s="175">
        <f>T601*U601*M601</f>
        <v>0</v>
      </c>
      <c r="W601" s="301"/>
      <c r="X601" s="175">
        <f t="shared" si="211"/>
        <v>0</v>
      </c>
      <c r="Y601" s="175">
        <f>Z601/(M601*U601)</f>
        <v>0</v>
      </c>
      <c r="Z601" s="175">
        <f t="shared" si="212"/>
        <v>0</v>
      </c>
      <c r="AA601" s="274"/>
      <c r="AB601" s="271"/>
      <c r="AC601" s="272"/>
    </row>
    <row r="602" spans="1:29" s="288" customFormat="1">
      <c r="A602" s="277">
        <v>48</v>
      </c>
      <c r="B602" s="277">
        <v>0</v>
      </c>
      <c r="C602" s="277">
        <v>0</v>
      </c>
      <c r="D602" s="278">
        <v>0</v>
      </c>
      <c r="E602" s="278">
        <v>0</v>
      </c>
      <c r="F602" s="278">
        <v>0</v>
      </c>
      <c r="G602" s="279">
        <v>0</v>
      </c>
      <c r="H602" s="279">
        <v>0</v>
      </c>
      <c r="I602" s="279">
        <v>0</v>
      </c>
      <c r="J602" s="279">
        <v>0</v>
      </c>
      <c r="K602" s="279">
        <v>0</v>
      </c>
      <c r="L602" s="279">
        <v>0</v>
      </c>
      <c r="M602" s="280">
        <v>0</v>
      </c>
      <c r="N602" s="281"/>
      <c r="O602" s="282">
        <f>SUM(O598:O601)</f>
        <v>0</v>
      </c>
      <c r="P602" s="302"/>
      <c r="Q602" s="282">
        <f t="shared" ref="Q602:Z602" si="217">SUM(Q598:Q601)</f>
        <v>0</v>
      </c>
      <c r="R602" s="282"/>
      <c r="S602" s="282">
        <f t="shared" si="217"/>
        <v>0</v>
      </c>
      <c r="T602" s="309"/>
      <c r="U602" s="282">
        <f t="shared" si="217"/>
        <v>4</v>
      </c>
      <c r="V602" s="282">
        <f t="shared" si="217"/>
        <v>0</v>
      </c>
      <c r="W602" s="301"/>
      <c r="X602" s="282">
        <f t="shared" si="217"/>
        <v>0</v>
      </c>
      <c r="Y602" s="282"/>
      <c r="Z602" s="282">
        <f t="shared" si="217"/>
        <v>0</v>
      </c>
      <c r="AA602" s="286"/>
      <c r="AB602" s="287"/>
      <c r="AC602" s="284"/>
    </row>
    <row r="603" spans="1:29" ht="292.5">
      <c r="A603" s="172">
        <v>49</v>
      </c>
      <c r="B603" s="172">
        <v>1</v>
      </c>
      <c r="C603" s="172" t="s">
        <v>116</v>
      </c>
      <c r="D603" s="276" t="s">
        <v>1178</v>
      </c>
      <c r="E603" s="276" t="s">
        <v>876</v>
      </c>
      <c r="F603" s="276" t="s">
        <v>1179</v>
      </c>
      <c r="G603" s="173">
        <v>2007</v>
      </c>
      <c r="H603" s="173" t="s">
        <v>1275</v>
      </c>
      <c r="I603" s="173">
        <v>2</v>
      </c>
      <c r="J603" s="173" t="s">
        <v>1632</v>
      </c>
      <c r="K603" s="173" t="s">
        <v>1698</v>
      </c>
      <c r="L603" s="173" t="s">
        <v>1699</v>
      </c>
      <c r="M603" s="174">
        <v>1</v>
      </c>
      <c r="N603" s="270"/>
      <c r="O603" s="177">
        <f t="shared" si="210"/>
        <v>0</v>
      </c>
      <c r="P603" s="176"/>
      <c r="Q603" s="177">
        <f>O603*P603</f>
        <v>0</v>
      </c>
      <c r="R603" s="175">
        <f>S603/(M603*I603)</f>
        <v>0</v>
      </c>
      <c r="S603" s="177">
        <f>O603+Q603</f>
        <v>0</v>
      </c>
      <c r="T603" s="272"/>
      <c r="U603" s="275">
        <v>1</v>
      </c>
      <c r="V603" s="175">
        <f>T603*U603*M603</f>
        <v>0</v>
      </c>
      <c r="W603" s="301"/>
      <c r="X603" s="175">
        <f t="shared" si="211"/>
        <v>0</v>
      </c>
      <c r="Y603" s="175">
        <f>Z603/(M603*U603)</f>
        <v>0</v>
      </c>
      <c r="Z603" s="175">
        <f t="shared" si="212"/>
        <v>0</v>
      </c>
      <c r="AA603" s="274"/>
      <c r="AB603" s="271"/>
      <c r="AC603" s="272"/>
    </row>
    <row r="604" spans="1:29" ht="146.25">
      <c r="A604" s="172">
        <v>49</v>
      </c>
      <c r="B604" s="172">
        <v>2</v>
      </c>
      <c r="C604" s="172" t="s">
        <v>116</v>
      </c>
      <c r="D604" s="276" t="s">
        <v>1180</v>
      </c>
      <c r="E604" s="276" t="s">
        <v>1181</v>
      </c>
      <c r="F604" s="276" t="s">
        <v>1182</v>
      </c>
      <c r="G604" s="173">
        <v>2011</v>
      </c>
      <c r="H604" s="173" t="s">
        <v>1275</v>
      </c>
      <c r="I604" s="173">
        <v>2</v>
      </c>
      <c r="J604" s="173" t="s">
        <v>1181</v>
      </c>
      <c r="K604" s="173" t="s">
        <v>1700</v>
      </c>
      <c r="L604" s="173" t="s">
        <v>1701</v>
      </c>
      <c r="M604" s="174">
        <v>1</v>
      </c>
      <c r="N604" s="270"/>
      <c r="O604" s="177">
        <f t="shared" ref="O604:O649" si="218">M604*N604*I604</f>
        <v>0</v>
      </c>
      <c r="P604" s="176"/>
      <c r="Q604" s="177">
        <f>O604*P604</f>
        <v>0</v>
      </c>
      <c r="R604" s="175">
        <f>S604/(M604*I604)</f>
        <v>0</v>
      </c>
      <c r="S604" s="177">
        <f>O604+Q604</f>
        <v>0</v>
      </c>
      <c r="T604" s="272"/>
      <c r="U604" s="275">
        <v>1</v>
      </c>
      <c r="V604" s="175">
        <f>T604*U604*M604</f>
        <v>0</v>
      </c>
      <c r="W604" s="301"/>
      <c r="X604" s="175">
        <f t="shared" ref="X604:X649" si="219">V604*W604</f>
        <v>0</v>
      </c>
      <c r="Y604" s="175">
        <f>Z604/(M604*U604)</f>
        <v>0</v>
      </c>
      <c r="Z604" s="175">
        <f t="shared" ref="Z604:Z649" si="220">V604+X604</f>
        <v>0</v>
      </c>
      <c r="AA604" s="274"/>
      <c r="AB604" s="271"/>
      <c r="AC604" s="272"/>
    </row>
    <row r="605" spans="1:29" ht="33.75">
      <c r="A605" s="172">
        <v>49</v>
      </c>
      <c r="B605" s="172">
        <v>3</v>
      </c>
      <c r="C605" s="172" t="s">
        <v>116</v>
      </c>
      <c r="D605" s="276" t="s">
        <v>1183</v>
      </c>
      <c r="E605" s="276" t="s">
        <v>1184</v>
      </c>
      <c r="F605" s="276" t="s">
        <v>1185</v>
      </c>
      <c r="G605" s="173">
        <v>2007</v>
      </c>
      <c r="H605" s="173" t="s">
        <v>1275</v>
      </c>
      <c r="I605" s="173">
        <v>2</v>
      </c>
      <c r="J605" s="173"/>
      <c r="K605" s="173"/>
      <c r="L605" s="173" t="s">
        <v>1702</v>
      </c>
      <c r="M605" s="174">
        <v>1</v>
      </c>
      <c r="N605" s="270"/>
      <c r="O605" s="177">
        <f t="shared" si="218"/>
        <v>0</v>
      </c>
      <c r="P605" s="176"/>
      <c r="Q605" s="177">
        <f>O605*P605</f>
        <v>0</v>
      </c>
      <c r="R605" s="175">
        <f>S605/(M605*I605)</f>
        <v>0</v>
      </c>
      <c r="S605" s="177">
        <f>O605+Q605</f>
        <v>0</v>
      </c>
      <c r="T605" s="272"/>
      <c r="U605" s="275">
        <v>1</v>
      </c>
      <c r="V605" s="175">
        <f>T605*U605*M605</f>
        <v>0</v>
      </c>
      <c r="W605" s="301"/>
      <c r="X605" s="175">
        <f t="shared" si="219"/>
        <v>0</v>
      </c>
      <c r="Y605" s="175">
        <f>Z605/(M605*U605)</f>
        <v>0</v>
      </c>
      <c r="Z605" s="175">
        <f t="shared" si="220"/>
        <v>0</v>
      </c>
      <c r="AA605" s="274"/>
      <c r="AB605" s="271"/>
      <c r="AC605" s="272"/>
    </row>
    <row r="606" spans="1:29">
      <c r="A606" s="172">
        <v>49</v>
      </c>
      <c r="B606" s="172">
        <v>4</v>
      </c>
      <c r="C606" s="172" t="s">
        <v>155</v>
      </c>
      <c r="D606" s="276" t="s">
        <v>1186</v>
      </c>
      <c r="E606" s="276"/>
      <c r="F606" s="276"/>
      <c r="G606" s="173"/>
      <c r="H606" s="173" t="s">
        <v>1275</v>
      </c>
      <c r="I606" s="173">
        <v>2</v>
      </c>
      <c r="J606" s="173"/>
      <c r="K606" s="173"/>
      <c r="L606" s="173"/>
      <c r="M606" s="174">
        <v>1</v>
      </c>
      <c r="N606" s="270"/>
      <c r="O606" s="177">
        <f t="shared" si="218"/>
        <v>0</v>
      </c>
      <c r="P606" s="176"/>
      <c r="Q606" s="177">
        <f>O606*P606</f>
        <v>0</v>
      </c>
      <c r="R606" s="175">
        <f>S606/(M606*I606)</f>
        <v>0</v>
      </c>
      <c r="S606" s="177">
        <f>O606+Q606</f>
        <v>0</v>
      </c>
      <c r="T606" s="272"/>
      <c r="U606" s="275">
        <v>1</v>
      </c>
      <c r="V606" s="175">
        <f>T606*U606*M606</f>
        <v>0</v>
      </c>
      <c r="W606" s="301"/>
      <c r="X606" s="175">
        <f t="shared" si="219"/>
        <v>0</v>
      </c>
      <c r="Y606" s="175">
        <f>Z606/(M606*U606)</f>
        <v>0</v>
      </c>
      <c r="Z606" s="175">
        <f t="shared" si="220"/>
        <v>0</v>
      </c>
      <c r="AA606" s="274"/>
      <c r="AB606" s="271"/>
      <c r="AC606" s="272"/>
    </row>
    <row r="607" spans="1:29" s="288" customFormat="1">
      <c r="A607" s="277">
        <v>49</v>
      </c>
      <c r="B607" s="277">
        <v>0</v>
      </c>
      <c r="C607" s="277">
        <v>0</v>
      </c>
      <c r="D607" s="278">
        <v>0</v>
      </c>
      <c r="E607" s="278">
        <v>0</v>
      </c>
      <c r="F607" s="278">
        <v>0</v>
      </c>
      <c r="G607" s="279">
        <v>0</v>
      </c>
      <c r="H607" s="279">
        <v>0</v>
      </c>
      <c r="I607" s="279">
        <v>0</v>
      </c>
      <c r="J607" s="279">
        <v>0</v>
      </c>
      <c r="K607" s="279">
        <v>0</v>
      </c>
      <c r="L607" s="279">
        <v>0</v>
      </c>
      <c r="M607" s="280">
        <v>0</v>
      </c>
      <c r="N607" s="281"/>
      <c r="O607" s="282">
        <f>SUM(O603:O606)</f>
        <v>0</v>
      </c>
      <c r="P607" s="302"/>
      <c r="Q607" s="282">
        <f t="shared" ref="Q607:Z607" si="221">SUM(Q603:Q606)</f>
        <v>0</v>
      </c>
      <c r="R607" s="282"/>
      <c r="S607" s="282">
        <f t="shared" si="221"/>
        <v>0</v>
      </c>
      <c r="T607" s="309"/>
      <c r="U607" s="282">
        <f t="shared" si="221"/>
        <v>4</v>
      </c>
      <c r="V607" s="282">
        <f t="shared" si="221"/>
        <v>0</v>
      </c>
      <c r="W607" s="301"/>
      <c r="X607" s="282">
        <f t="shared" si="221"/>
        <v>0</v>
      </c>
      <c r="Y607" s="282"/>
      <c r="Z607" s="282">
        <f t="shared" si="221"/>
        <v>0</v>
      </c>
      <c r="AA607" s="286"/>
      <c r="AB607" s="287"/>
      <c r="AC607" s="284"/>
    </row>
    <row r="608" spans="1:29" ht="22.5">
      <c r="A608" s="172">
        <v>50</v>
      </c>
      <c r="B608" s="172">
        <v>1</v>
      </c>
      <c r="C608" s="172" t="s">
        <v>155</v>
      </c>
      <c r="D608" s="276" t="s">
        <v>1187</v>
      </c>
      <c r="E608" s="276" t="s">
        <v>1188</v>
      </c>
      <c r="F608" s="276"/>
      <c r="G608" s="173">
        <v>2011</v>
      </c>
      <c r="H608" s="173" t="s">
        <v>1275</v>
      </c>
      <c r="I608" s="173">
        <v>2</v>
      </c>
      <c r="J608" s="173"/>
      <c r="K608" s="173"/>
      <c r="L608" s="173"/>
      <c r="M608" s="174">
        <v>1</v>
      </c>
      <c r="N608" s="270"/>
      <c r="O608" s="177">
        <f t="shared" si="218"/>
        <v>0</v>
      </c>
      <c r="P608" s="176"/>
      <c r="Q608" s="177">
        <f>O608*P608</f>
        <v>0</v>
      </c>
      <c r="R608" s="175">
        <f>S608/(M608*I608)</f>
        <v>0</v>
      </c>
      <c r="S608" s="177">
        <f>O608+Q608</f>
        <v>0</v>
      </c>
      <c r="T608" s="272"/>
      <c r="U608" s="275">
        <v>1</v>
      </c>
      <c r="V608" s="175">
        <f>T608*U608*M608</f>
        <v>0</v>
      </c>
      <c r="W608" s="301"/>
      <c r="X608" s="175">
        <f t="shared" si="219"/>
        <v>0</v>
      </c>
      <c r="Y608" s="175">
        <f>Z608/(M608*U608)</f>
        <v>0</v>
      </c>
      <c r="Z608" s="175">
        <f t="shared" si="220"/>
        <v>0</v>
      </c>
      <c r="AA608" s="274"/>
      <c r="AB608" s="271"/>
      <c r="AC608" s="272"/>
    </row>
    <row r="609" spans="1:29" ht="22.5">
      <c r="A609" s="172">
        <v>50</v>
      </c>
      <c r="B609" s="172">
        <v>2</v>
      </c>
      <c r="C609" s="172" t="s">
        <v>155</v>
      </c>
      <c r="D609" s="276" t="s">
        <v>1189</v>
      </c>
      <c r="E609" s="276"/>
      <c r="F609" s="276" t="s">
        <v>1190</v>
      </c>
      <c r="G609" s="173">
        <v>2012</v>
      </c>
      <c r="H609" s="173" t="s">
        <v>1275</v>
      </c>
      <c r="I609" s="173">
        <v>2</v>
      </c>
      <c r="J609" s="173"/>
      <c r="K609" s="173" t="s">
        <v>1190</v>
      </c>
      <c r="L609" s="173"/>
      <c r="M609" s="174">
        <v>1</v>
      </c>
      <c r="N609" s="270"/>
      <c r="O609" s="177">
        <f t="shared" si="218"/>
        <v>0</v>
      </c>
      <c r="P609" s="176"/>
      <c r="Q609" s="177">
        <f>O609*P609</f>
        <v>0</v>
      </c>
      <c r="R609" s="175">
        <f>S609/(M609*I609)</f>
        <v>0</v>
      </c>
      <c r="S609" s="177">
        <f>O609+Q609</f>
        <v>0</v>
      </c>
      <c r="T609" s="272"/>
      <c r="U609" s="275">
        <v>1</v>
      </c>
      <c r="V609" s="175">
        <f>T609*U609*M609</f>
        <v>0</v>
      </c>
      <c r="W609" s="301"/>
      <c r="X609" s="175">
        <f t="shared" si="219"/>
        <v>0</v>
      </c>
      <c r="Y609" s="175">
        <f>Z609/(M609*U609)</f>
        <v>0</v>
      </c>
      <c r="Z609" s="175">
        <f t="shared" si="220"/>
        <v>0</v>
      </c>
      <c r="AA609" s="274"/>
      <c r="AB609" s="271"/>
      <c r="AC609" s="272"/>
    </row>
    <row r="610" spans="1:29" ht="22.5">
      <c r="A610" s="172">
        <v>50</v>
      </c>
      <c r="B610" s="172">
        <v>3</v>
      </c>
      <c r="C610" s="172" t="s">
        <v>155</v>
      </c>
      <c r="D610" s="276" t="s">
        <v>1191</v>
      </c>
      <c r="E610" s="276"/>
      <c r="F610" s="276" t="s">
        <v>1192</v>
      </c>
      <c r="G610" s="173"/>
      <c r="H610" s="173" t="s">
        <v>1275</v>
      </c>
      <c r="I610" s="173">
        <v>2</v>
      </c>
      <c r="J610" s="173"/>
      <c r="K610" s="173" t="s">
        <v>1192</v>
      </c>
      <c r="L610" s="173"/>
      <c r="M610" s="174">
        <v>1</v>
      </c>
      <c r="N610" s="270"/>
      <c r="O610" s="177">
        <f t="shared" si="218"/>
        <v>0</v>
      </c>
      <c r="P610" s="176"/>
      <c r="Q610" s="177">
        <f>O610*P610</f>
        <v>0</v>
      </c>
      <c r="R610" s="175">
        <f>S610/(M610*I610)</f>
        <v>0</v>
      </c>
      <c r="S610" s="177">
        <f>O610+Q610</f>
        <v>0</v>
      </c>
      <c r="T610" s="272"/>
      <c r="U610" s="275">
        <v>1</v>
      </c>
      <c r="V610" s="175">
        <f>T610*U610*M610</f>
        <v>0</v>
      </c>
      <c r="W610" s="301"/>
      <c r="X610" s="175">
        <f t="shared" si="219"/>
        <v>0</v>
      </c>
      <c r="Y610" s="175">
        <f>Z610/(M610*U610)</f>
        <v>0</v>
      </c>
      <c r="Z610" s="175">
        <f t="shared" si="220"/>
        <v>0</v>
      </c>
      <c r="AA610" s="274"/>
      <c r="AB610" s="271"/>
      <c r="AC610" s="272"/>
    </row>
    <row r="611" spans="1:29" ht="22.5">
      <c r="A611" s="172">
        <v>50</v>
      </c>
      <c r="B611" s="172">
        <v>4</v>
      </c>
      <c r="C611" s="172" t="s">
        <v>155</v>
      </c>
      <c r="D611" s="276" t="s">
        <v>1193</v>
      </c>
      <c r="E611" s="276"/>
      <c r="F611" s="276" t="s">
        <v>1194</v>
      </c>
      <c r="G611" s="173">
        <v>2007</v>
      </c>
      <c r="H611" s="173" t="s">
        <v>1275</v>
      </c>
      <c r="I611" s="173">
        <v>2</v>
      </c>
      <c r="J611" s="173"/>
      <c r="K611" s="173" t="s">
        <v>1194</v>
      </c>
      <c r="L611" s="173"/>
      <c r="M611" s="174">
        <v>1</v>
      </c>
      <c r="N611" s="270"/>
      <c r="O611" s="177">
        <f t="shared" si="218"/>
        <v>0</v>
      </c>
      <c r="P611" s="176"/>
      <c r="Q611" s="177">
        <f>O611*P611</f>
        <v>0</v>
      </c>
      <c r="R611" s="175">
        <f>S611/(M611*I611)</f>
        <v>0</v>
      </c>
      <c r="S611" s="177">
        <f>O611+Q611</f>
        <v>0</v>
      </c>
      <c r="T611" s="272"/>
      <c r="U611" s="275">
        <v>1</v>
      </c>
      <c r="V611" s="175">
        <f>T611*U611*M611</f>
        <v>0</v>
      </c>
      <c r="W611" s="301"/>
      <c r="X611" s="175">
        <f t="shared" si="219"/>
        <v>0</v>
      </c>
      <c r="Y611" s="175">
        <f>Z611/(M611*U611)</f>
        <v>0</v>
      </c>
      <c r="Z611" s="175">
        <f t="shared" si="220"/>
        <v>0</v>
      </c>
      <c r="AA611" s="274"/>
      <c r="AB611" s="271"/>
      <c r="AC611" s="272"/>
    </row>
    <row r="612" spans="1:29" s="288" customFormat="1">
      <c r="A612" s="277">
        <v>50</v>
      </c>
      <c r="B612" s="277">
        <v>0</v>
      </c>
      <c r="C612" s="277">
        <v>0</v>
      </c>
      <c r="D612" s="278">
        <v>0</v>
      </c>
      <c r="E612" s="278">
        <v>0</v>
      </c>
      <c r="F612" s="278">
        <v>0</v>
      </c>
      <c r="G612" s="279">
        <v>0</v>
      </c>
      <c r="H612" s="279">
        <v>0</v>
      </c>
      <c r="I612" s="279">
        <v>0</v>
      </c>
      <c r="J612" s="279">
        <v>0</v>
      </c>
      <c r="K612" s="279">
        <v>0</v>
      </c>
      <c r="L612" s="279">
        <v>0</v>
      </c>
      <c r="M612" s="280">
        <v>0</v>
      </c>
      <c r="N612" s="281"/>
      <c r="O612" s="282">
        <f>SUM(O608:O611)</f>
        <v>0</v>
      </c>
      <c r="P612" s="302"/>
      <c r="Q612" s="282">
        <f t="shared" ref="Q612:Z612" si="222">SUM(Q608:Q611)</f>
        <v>0</v>
      </c>
      <c r="R612" s="282"/>
      <c r="S612" s="282">
        <f t="shared" si="222"/>
        <v>0</v>
      </c>
      <c r="T612" s="309"/>
      <c r="U612" s="282">
        <f t="shared" si="222"/>
        <v>4</v>
      </c>
      <c r="V612" s="282">
        <f t="shared" si="222"/>
        <v>0</v>
      </c>
      <c r="W612" s="301"/>
      <c r="X612" s="282">
        <f t="shared" si="222"/>
        <v>0</v>
      </c>
      <c r="Y612" s="282"/>
      <c r="Z612" s="282">
        <f t="shared" si="222"/>
        <v>0</v>
      </c>
      <c r="AA612" s="286"/>
      <c r="AB612" s="287"/>
      <c r="AC612" s="284"/>
    </row>
    <row r="613" spans="1:29">
      <c r="A613" s="172">
        <v>51</v>
      </c>
      <c r="B613" s="172">
        <v>1</v>
      </c>
      <c r="C613" s="172" t="s">
        <v>155</v>
      </c>
      <c r="D613" s="276" t="s">
        <v>1195</v>
      </c>
      <c r="E613" s="276" t="s">
        <v>1196</v>
      </c>
      <c r="F613" s="276">
        <v>14971</v>
      </c>
      <c r="G613" s="173">
        <v>2010</v>
      </c>
      <c r="H613" s="173" t="s">
        <v>1275</v>
      </c>
      <c r="I613" s="173">
        <v>2</v>
      </c>
      <c r="J613" s="173"/>
      <c r="K613" s="173">
        <v>14971</v>
      </c>
      <c r="L613" s="173"/>
      <c r="M613" s="174">
        <v>1</v>
      </c>
      <c r="N613" s="270"/>
      <c r="O613" s="177">
        <f t="shared" si="218"/>
        <v>0</v>
      </c>
      <c r="P613" s="176"/>
      <c r="Q613" s="177">
        <f>O613*P613</f>
        <v>0</v>
      </c>
      <c r="R613" s="175">
        <f>S613/(M613*I613)</f>
        <v>0</v>
      </c>
      <c r="S613" s="177">
        <f>O613+Q613</f>
        <v>0</v>
      </c>
      <c r="T613" s="272"/>
      <c r="U613" s="275">
        <v>1</v>
      </c>
      <c r="V613" s="175">
        <f>T613*U613*M613</f>
        <v>0</v>
      </c>
      <c r="W613" s="301"/>
      <c r="X613" s="175">
        <f t="shared" si="219"/>
        <v>0</v>
      </c>
      <c r="Y613" s="175">
        <f>Z613/(M613*U613)</f>
        <v>0</v>
      </c>
      <c r="Z613" s="175">
        <f t="shared" si="220"/>
        <v>0</v>
      </c>
      <c r="AA613" s="274"/>
      <c r="AB613" s="271"/>
      <c r="AC613" s="272"/>
    </row>
    <row r="614" spans="1:29">
      <c r="A614" s="172">
        <v>51</v>
      </c>
      <c r="B614" s="172">
        <v>2</v>
      </c>
      <c r="C614" s="172" t="s">
        <v>155</v>
      </c>
      <c r="D614" s="276" t="s">
        <v>1197</v>
      </c>
      <c r="E614" s="276" t="s">
        <v>1196</v>
      </c>
      <c r="F614" s="276">
        <v>14986</v>
      </c>
      <c r="G614" s="173">
        <v>2010</v>
      </c>
      <c r="H614" s="173" t="s">
        <v>1275</v>
      </c>
      <c r="I614" s="173">
        <v>2</v>
      </c>
      <c r="J614" s="173"/>
      <c r="K614" s="173">
        <v>14986</v>
      </c>
      <c r="L614" s="173"/>
      <c r="M614" s="174">
        <v>1</v>
      </c>
      <c r="N614" s="270"/>
      <c r="O614" s="177">
        <f t="shared" si="218"/>
        <v>0</v>
      </c>
      <c r="P614" s="176"/>
      <c r="Q614" s="177">
        <f>O614*P614</f>
        <v>0</v>
      </c>
      <c r="R614" s="175">
        <f>S614/(M614*I614)</f>
        <v>0</v>
      </c>
      <c r="S614" s="177">
        <f>O614+Q614</f>
        <v>0</v>
      </c>
      <c r="T614" s="272"/>
      <c r="U614" s="275">
        <v>1</v>
      </c>
      <c r="V614" s="175">
        <f>T614*U614*M614</f>
        <v>0</v>
      </c>
      <c r="W614" s="301"/>
      <c r="X614" s="175">
        <f t="shared" si="219"/>
        <v>0</v>
      </c>
      <c r="Y614" s="175">
        <f>Z614/(M614*U614)</f>
        <v>0</v>
      </c>
      <c r="Z614" s="175">
        <f t="shared" si="220"/>
        <v>0</v>
      </c>
      <c r="AA614" s="274"/>
      <c r="AB614" s="271"/>
      <c r="AC614" s="272"/>
    </row>
    <row r="615" spans="1:29" s="288" customFormat="1">
      <c r="A615" s="277">
        <v>51</v>
      </c>
      <c r="B615" s="277">
        <v>0</v>
      </c>
      <c r="C615" s="277">
        <v>0</v>
      </c>
      <c r="D615" s="278">
        <v>0</v>
      </c>
      <c r="E615" s="278">
        <v>0</v>
      </c>
      <c r="F615" s="278">
        <v>0</v>
      </c>
      <c r="G615" s="279">
        <v>0</v>
      </c>
      <c r="H615" s="279">
        <v>0</v>
      </c>
      <c r="I615" s="279">
        <v>0</v>
      </c>
      <c r="J615" s="279">
        <v>0</v>
      </c>
      <c r="K615" s="279">
        <v>0</v>
      </c>
      <c r="L615" s="279">
        <v>0</v>
      </c>
      <c r="M615" s="280">
        <v>0</v>
      </c>
      <c r="N615" s="281"/>
      <c r="O615" s="282">
        <f>SUM(O613:O614)</f>
        <v>0</v>
      </c>
      <c r="P615" s="302"/>
      <c r="Q615" s="282">
        <f t="shared" ref="Q615:Z615" si="223">SUM(Q613:Q614)</f>
        <v>0</v>
      </c>
      <c r="R615" s="282"/>
      <c r="S615" s="282">
        <f t="shared" si="223"/>
        <v>0</v>
      </c>
      <c r="T615" s="309"/>
      <c r="U615" s="282">
        <f t="shared" si="223"/>
        <v>2</v>
      </c>
      <c r="V615" s="282">
        <f t="shared" si="223"/>
        <v>0</v>
      </c>
      <c r="W615" s="301"/>
      <c r="X615" s="282">
        <f t="shared" si="223"/>
        <v>0</v>
      </c>
      <c r="Y615" s="282"/>
      <c r="Z615" s="282">
        <f t="shared" si="223"/>
        <v>0</v>
      </c>
      <c r="AA615" s="286"/>
      <c r="AB615" s="287"/>
      <c r="AC615" s="284"/>
    </row>
    <row r="616" spans="1:29" ht="22.5">
      <c r="A616" s="172">
        <v>52</v>
      </c>
      <c r="B616" s="172">
        <v>1</v>
      </c>
      <c r="C616" s="172" t="s">
        <v>116</v>
      </c>
      <c r="D616" s="276" t="s">
        <v>1198</v>
      </c>
      <c r="E616" s="276"/>
      <c r="F616" s="276" t="s">
        <v>1199</v>
      </c>
      <c r="G616" s="173">
        <v>1992</v>
      </c>
      <c r="H616" s="173" t="s">
        <v>1275</v>
      </c>
      <c r="I616" s="173">
        <v>2</v>
      </c>
      <c r="J616" s="173"/>
      <c r="K616" s="173"/>
      <c r="L616" s="173"/>
      <c r="M616" s="174">
        <v>1</v>
      </c>
      <c r="N616" s="270"/>
      <c r="O616" s="177">
        <f t="shared" si="218"/>
        <v>0</v>
      </c>
      <c r="P616" s="176"/>
      <c r="Q616" s="177">
        <f t="shared" ref="Q616:Q623" si="224">O616*P616</f>
        <v>0</v>
      </c>
      <c r="R616" s="175">
        <f t="shared" ref="R616:R623" si="225">S616/(M616*I616)</f>
        <v>0</v>
      </c>
      <c r="S616" s="177">
        <f t="shared" ref="S616:S623" si="226">O616+Q616</f>
        <v>0</v>
      </c>
      <c r="T616" s="272"/>
      <c r="U616" s="275">
        <v>1</v>
      </c>
      <c r="V616" s="175">
        <f t="shared" ref="V616:V623" si="227">T616*U616*M616</f>
        <v>0</v>
      </c>
      <c r="W616" s="301"/>
      <c r="X616" s="175">
        <f t="shared" si="219"/>
        <v>0</v>
      </c>
      <c r="Y616" s="175">
        <f t="shared" ref="Y616:Y623" si="228">Z616/(M616*U616)</f>
        <v>0</v>
      </c>
      <c r="Z616" s="175">
        <f t="shared" si="220"/>
        <v>0</v>
      </c>
      <c r="AA616" s="274"/>
      <c r="AB616" s="271"/>
      <c r="AC616" s="272"/>
    </row>
    <row r="617" spans="1:29" ht="33.75">
      <c r="A617" s="172">
        <v>52</v>
      </c>
      <c r="B617" s="172">
        <v>2</v>
      </c>
      <c r="C617" s="172" t="s">
        <v>116</v>
      </c>
      <c r="D617" s="276" t="s">
        <v>1200</v>
      </c>
      <c r="E617" s="276" t="s">
        <v>1201</v>
      </c>
      <c r="F617" s="276">
        <v>1213</v>
      </c>
      <c r="G617" s="173" t="s">
        <v>1202</v>
      </c>
      <c r="H617" s="173" t="s">
        <v>1275</v>
      </c>
      <c r="I617" s="173">
        <v>2</v>
      </c>
      <c r="J617" s="173" t="s">
        <v>1703</v>
      </c>
      <c r="K617" s="173"/>
      <c r="L617" s="173" t="s">
        <v>1704</v>
      </c>
      <c r="M617" s="174">
        <v>1</v>
      </c>
      <c r="N617" s="270"/>
      <c r="O617" s="177">
        <f t="shared" si="218"/>
        <v>0</v>
      </c>
      <c r="P617" s="176"/>
      <c r="Q617" s="177">
        <f t="shared" si="224"/>
        <v>0</v>
      </c>
      <c r="R617" s="175">
        <f t="shared" si="225"/>
        <v>0</v>
      </c>
      <c r="S617" s="177">
        <f t="shared" si="226"/>
        <v>0</v>
      </c>
      <c r="T617" s="272"/>
      <c r="U617" s="275">
        <v>1</v>
      </c>
      <c r="V617" s="175">
        <f t="shared" si="227"/>
        <v>0</v>
      </c>
      <c r="W617" s="301"/>
      <c r="X617" s="175">
        <f t="shared" si="219"/>
        <v>0</v>
      </c>
      <c r="Y617" s="175">
        <f t="shared" si="228"/>
        <v>0</v>
      </c>
      <c r="Z617" s="175">
        <f t="shared" si="220"/>
        <v>0</v>
      </c>
      <c r="AA617" s="274"/>
      <c r="AB617" s="271"/>
      <c r="AC617" s="272"/>
    </row>
    <row r="618" spans="1:29" ht="33.75">
      <c r="A618" s="172">
        <v>52</v>
      </c>
      <c r="B618" s="172">
        <v>3</v>
      </c>
      <c r="C618" s="172" t="s">
        <v>116</v>
      </c>
      <c r="D618" s="276" t="s">
        <v>1203</v>
      </c>
      <c r="E618" s="276" t="s">
        <v>1204</v>
      </c>
      <c r="F618" s="276" t="s">
        <v>1205</v>
      </c>
      <c r="G618" s="173">
        <v>1999</v>
      </c>
      <c r="H618" s="173" t="s">
        <v>1275</v>
      </c>
      <c r="I618" s="173">
        <v>2</v>
      </c>
      <c r="J618" s="173"/>
      <c r="K618" s="173"/>
      <c r="L618" s="173" t="s">
        <v>1705</v>
      </c>
      <c r="M618" s="174">
        <v>1</v>
      </c>
      <c r="N618" s="270"/>
      <c r="O618" s="177">
        <f t="shared" si="218"/>
        <v>0</v>
      </c>
      <c r="P618" s="176"/>
      <c r="Q618" s="177">
        <f t="shared" si="224"/>
        <v>0</v>
      </c>
      <c r="R618" s="175">
        <f t="shared" si="225"/>
        <v>0</v>
      </c>
      <c r="S618" s="177">
        <f t="shared" si="226"/>
        <v>0</v>
      </c>
      <c r="T618" s="272"/>
      <c r="U618" s="275">
        <v>1</v>
      </c>
      <c r="V618" s="175">
        <f t="shared" si="227"/>
        <v>0</v>
      </c>
      <c r="W618" s="301"/>
      <c r="X618" s="175">
        <f t="shared" si="219"/>
        <v>0</v>
      </c>
      <c r="Y618" s="175">
        <f t="shared" si="228"/>
        <v>0</v>
      </c>
      <c r="Z618" s="175">
        <f t="shared" si="220"/>
        <v>0</v>
      </c>
      <c r="AA618" s="274"/>
      <c r="AB618" s="271"/>
      <c r="AC618" s="272"/>
    </row>
    <row r="619" spans="1:29" ht="22.5">
      <c r="A619" s="172">
        <v>52</v>
      </c>
      <c r="B619" s="172">
        <v>4</v>
      </c>
      <c r="C619" s="172" t="s">
        <v>116</v>
      </c>
      <c r="D619" s="276" t="s">
        <v>1206</v>
      </c>
      <c r="E619" s="276" t="s">
        <v>1207</v>
      </c>
      <c r="F619" s="276" t="s">
        <v>294</v>
      </c>
      <c r="G619" s="173">
        <v>1992</v>
      </c>
      <c r="H619" s="173" t="s">
        <v>1275</v>
      </c>
      <c r="I619" s="173">
        <v>2</v>
      </c>
      <c r="J619" s="173" t="s">
        <v>1706</v>
      </c>
      <c r="K619" s="173"/>
      <c r="L619" s="173" t="s">
        <v>1707</v>
      </c>
      <c r="M619" s="174">
        <v>10</v>
      </c>
      <c r="N619" s="270"/>
      <c r="O619" s="177">
        <f t="shared" si="218"/>
        <v>0</v>
      </c>
      <c r="P619" s="176"/>
      <c r="Q619" s="177">
        <f t="shared" si="224"/>
        <v>0</v>
      </c>
      <c r="R619" s="175">
        <f t="shared" si="225"/>
        <v>0</v>
      </c>
      <c r="S619" s="177">
        <f t="shared" si="226"/>
        <v>0</v>
      </c>
      <c r="T619" s="272"/>
      <c r="U619" s="275">
        <v>1</v>
      </c>
      <c r="V619" s="175">
        <f t="shared" si="227"/>
        <v>0</v>
      </c>
      <c r="W619" s="301"/>
      <c r="X619" s="175">
        <f t="shared" si="219"/>
        <v>0</v>
      </c>
      <c r="Y619" s="175">
        <f t="shared" si="228"/>
        <v>0</v>
      </c>
      <c r="Z619" s="175">
        <f t="shared" si="220"/>
        <v>0</v>
      </c>
      <c r="AA619" s="274"/>
      <c r="AB619" s="271"/>
      <c r="AC619" s="272"/>
    </row>
    <row r="620" spans="1:29" ht="22.5">
      <c r="A620" s="172">
        <v>52</v>
      </c>
      <c r="B620" s="172">
        <v>5</v>
      </c>
      <c r="C620" s="172" t="s">
        <v>116</v>
      </c>
      <c r="D620" s="276" t="s">
        <v>1208</v>
      </c>
      <c r="E620" s="276" t="s">
        <v>1209</v>
      </c>
      <c r="F620" s="276" t="s">
        <v>294</v>
      </c>
      <c r="G620" s="173">
        <v>1999</v>
      </c>
      <c r="H620" s="173" t="s">
        <v>1275</v>
      </c>
      <c r="I620" s="173">
        <v>2</v>
      </c>
      <c r="J620" s="173" t="s">
        <v>1708</v>
      </c>
      <c r="K620" s="173"/>
      <c r="L620" s="173" t="s">
        <v>1704</v>
      </c>
      <c r="M620" s="174">
        <v>1</v>
      </c>
      <c r="N620" s="270"/>
      <c r="O620" s="177">
        <f t="shared" si="218"/>
        <v>0</v>
      </c>
      <c r="P620" s="176"/>
      <c r="Q620" s="177">
        <f t="shared" si="224"/>
        <v>0</v>
      </c>
      <c r="R620" s="175">
        <f t="shared" si="225"/>
        <v>0</v>
      </c>
      <c r="S620" s="177">
        <f t="shared" si="226"/>
        <v>0</v>
      </c>
      <c r="T620" s="272"/>
      <c r="U620" s="275">
        <v>1</v>
      </c>
      <c r="V620" s="175">
        <f t="shared" si="227"/>
        <v>0</v>
      </c>
      <c r="W620" s="301"/>
      <c r="X620" s="175">
        <f t="shared" si="219"/>
        <v>0</v>
      </c>
      <c r="Y620" s="175">
        <f t="shared" si="228"/>
        <v>0</v>
      </c>
      <c r="Z620" s="175">
        <f t="shared" si="220"/>
        <v>0</v>
      </c>
      <c r="AA620" s="274"/>
      <c r="AB620" s="271"/>
      <c r="AC620" s="272"/>
    </row>
    <row r="621" spans="1:29" ht="22.5">
      <c r="A621" s="172">
        <v>52</v>
      </c>
      <c r="B621" s="172">
        <v>6</v>
      </c>
      <c r="C621" s="172" t="s">
        <v>116</v>
      </c>
      <c r="D621" s="276" t="s">
        <v>1210</v>
      </c>
      <c r="E621" s="276" t="s">
        <v>1211</v>
      </c>
      <c r="F621" s="276" t="s">
        <v>294</v>
      </c>
      <c r="G621" s="173">
        <v>1992</v>
      </c>
      <c r="H621" s="173" t="s">
        <v>1275</v>
      </c>
      <c r="I621" s="173">
        <v>2</v>
      </c>
      <c r="J621" s="173" t="s">
        <v>1706</v>
      </c>
      <c r="K621" s="173"/>
      <c r="L621" s="173" t="s">
        <v>1709</v>
      </c>
      <c r="M621" s="174">
        <v>6</v>
      </c>
      <c r="N621" s="270"/>
      <c r="O621" s="177">
        <f t="shared" si="218"/>
        <v>0</v>
      </c>
      <c r="P621" s="176"/>
      <c r="Q621" s="177">
        <f t="shared" si="224"/>
        <v>0</v>
      </c>
      <c r="R621" s="175">
        <f t="shared" si="225"/>
        <v>0</v>
      </c>
      <c r="S621" s="177">
        <f t="shared" si="226"/>
        <v>0</v>
      </c>
      <c r="T621" s="272"/>
      <c r="U621" s="275">
        <v>1</v>
      </c>
      <c r="V621" s="175">
        <f t="shared" si="227"/>
        <v>0</v>
      </c>
      <c r="W621" s="301"/>
      <c r="X621" s="175">
        <f t="shared" si="219"/>
        <v>0</v>
      </c>
      <c r="Y621" s="175">
        <f t="shared" si="228"/>
        <v>0</v>
      </c>
      <c r="Z621" s="175">
        <f t="shared" si="220"/>
        <v>0</v>
      </c>
      <c r="AA621" s="274"/>
      <c r="AB621" s="271"/>
      <c r="AC621" s="272"/>
    </row>
    <row r="622" spans="1:29" ht="22.5">
      <c r="A622" s="172">
        <v>52</v>
      </c>
      <c r="B622" s="172">
        <v>7</v>
      </c>
      <c r="C622" s="172" t="s">
        <v>155</v>
      </c>
      <c r="D622" s="276" t="s">
        <v>1212</v>
      </c>
      <c r="E622" s="276"/>
      <c r="F622" s="276"/>
      <c r="G622" s="173"/>
      <c r="H622" s="173" t="s">
        <v>1275</v>
      </c>
      <c r="I622" s="173">
        <v>2</v>
      </c>
      <c r="J622" s="173"/>
      <c r="K622" s="173"/>
      <c r="L622" s="173" t="s">
        <v>1365</v>
      </c>
      <c r="M622" s="174">
        <v>1</v>
      </c>
      <c r="N622" s="270"/>
      <c r="O622" s="177">
        <f t="shared" si="218"/>
        <v>0</v>
      </c>
      <c r="P622" s="176"/>
      <c r="Q622" s="177">
        <f t="shared" si="224"/>
        <v>0</v>
      </c>
      <c r="R622" s="175">
        <f t="shared" si="225"/>
        <v>0</v>
      </c>
      <c r="S622" s="177">
        <f t="shared" si="226"/>
        <v>0</v>
      </c>
      <c r="T622" s="272"/>
      <c r="U622" s="275">
        <v>1</v>
      </c>
      <c r="V622" s="175">
        <f t="shared" si="227"/>
        <v>0</v>
      </c>
      <c r="W622" s="301"/>
      <c r="X622" s="175">
        <f t="shared" si="219"/>
        <v>0</v>
      </c>
      <c r="Y622" s="175">
        <f t="shared" si="228"/>
        <v>0</v>
      </c>
      <c r="Z622" s="175">
        <f t="shared" si="220"/>
        <v>0</v>
      </c>
      <c r="AA622" s="274"/>
      <c r="AB622" s="271"/>
      <c r="AC622" s="272"/>
    </row>
    <row r="623" spans="1:29" ht="22.5">
      <c r="A623" s="172">
        <v>52</v>
      </c>
      <c r="B623" s="172">
        <v>8</v>
      </c>
      <c r="C623" s="172" t="s">
        <v>155</v>
      </c>
      <c r="D623" s="276" t="s">
        <v>1212</v>
      </c>
      <c r="E623" s="276"/>
      <c r="F623" s="276"/>
      <c r="G623" s="173"/>
      <c r="H623" s="173" t="s">
        <v>1275</v>
      </c>
      <c r="I623" s="173">
        <v>2</v>
      </c>
      <c r="J623" s="173"/>
      <c r="K623" s="173"/>
      <c r="L623" s="173" t="s">
        <v>1653</v>
      </c>
      <c r="M623" s="174">
        <v>1</v>
      </c>
      <c r="N623" s="270"/>
      <c r="O623" s="177">
        <f t="shared" si="218"/>
        <v>0</v>
      </c>
      <c r="P623" s="176"/>
      <c r="Q623" s="177">
        <f t="shared" si="224"/>
        <v>0</v>
      </c>
      <c r="R623" s="175">
        <f t="shared" si="225"/>
        <v>0</v>
      </c>
      <c r="S623" s="177">
        <f t="shared" si="226"/>
        <v>0</v>
      </c>
      <c r="T623" s="272"/>
      <c r="U623" s="275">
        <v>1</v>
      </c>
      <c r="V623" s="175">
        <f t="shared" si="227"/>
        <v>0</v>
      </c>
      <c r="W623" s="301"/>
      <c r="X623" s="175">
        <f t="shared" si="219"/>
        <v>0</v>
      </c>
      <c r="Y623" s="175">
        <f t="shared" si="228"/>
        <v>0</v>
      </c>
      <c r="Z623" s="175">
        <f t="shared" si="220"/>
        <v>0</v>
      </c>
      <c r="AA623" s="274"/>
      <c r="AB623" s="271"/>
      <c r="AC623" s="272"/>
    </row>
    <row r="624" spans="1:29" s="288" customFormat="1">
      <c r="A624" s="277">
        <v>52</v>
      </c>
      <c r="B624" s="277">
        <v>0</v>
      </c>
      <c r="C624" s="277">
        <v>0</v>
      </c>
      <c r="D624" s="278">
        <v>0</v>
      </c>
      <c r="E624" s="278">
        <v>0</v>
      </c>
      <c r="F624" s="278">
        <v>0</v>
      </c>
      <c r="G624" s="279">
        <v>0</v>
      </c>
      <c r="H624" s="279">
        <v>0</v>
      </c>
      <c r="I624" s="279">
        <v>0</v>
      </c>
      <c r="J624" s="279">
        <v>0</v>
      </c>
      <c r="K624" s="279">
        <v>0</v>
      </c>
      <c r="L624" s="279">
        <v>0</v>
      </c>
      <c r="M624" s="280">
        <v>0</v>
      </c>
      <c r="N624" s="281"/>
      <c r="O624" s="282">
        <f>SUM(O616:O623)</f>
        <v>0</v>
      </c>
      <c r="P624" s="302"/>
      <c r="Q624" s="282">
        <f t="shared" ref="Q624:Z624" si="229">SUM(Q616:Q623)</f>
        <v>0</v>
      </c>
      <c r="R624" s="282"/>
      <c r="S624" s="282">
        <f t="shared" si="229"/>
        <v>0</v>
      </c>
      <c r="T624" s="309"/>
      <c r="U624" s="282">
        <f t="shared" si="229"/>
        <v>8</v>
      </c>
      <c r="V624" s="282">
        <f t="shared" si="229"/>
        <v>0</v>
      </c>
      <c r="W624" s="301"/>
      <c r="X624" s="282">
        <f t="shared" si="229"/>
        <v>0</v>
      </c>
      <c r="Y624" s="282"/>
      <c r="Z624" s="282">
        <f t="shared" si="229"/>
        <v>0</v>
      </c>
      <c r="AA624" s="286"/>
      <c r="AB624" s="287"/>
      <c r="AC624" s="284"/>
    </row>
    <row r="625" spans="1:29" s="288" customFormat="1" ht="22.5">
      <c r="A625" s="277">
        <v>53</v>
      </c>
      <c r="B625" s="277">
        <v>0</v>
      </c>
      <c r="C625" s="277" t="s">
        <v>116</v>
      </c>
      <c r="D625" s="278" t="s">
        <v>1213</v>
      </c>
      <c r="E625" s="278" t="s">
        <v>1214</v>
      </c>
      <c r="F625" s="278" t="s">
        <v>1215</v>
      </c>
      <c r="G625" s="279">
        <v>1999</v>
      </c>
      <c r="H625" s="279" t="s">
        <v>1275</v>
      </c>
      <c r="I625" s="279">
        <v>2</v>
      </c>
      <c r="J625" s="279" t="s">
        <v>1710</v>
      </c>
      <c r="K625" s="279" t="s">
        <v>1711</v>
      </c>
      <c r="L625" s="279" t="s">
        <v>1298</v>
      </c>
      <c r="M625" s="280">
        <v>1</v>
      </c>
      <c r="N625" s="281"/>
      <c r="O625" s="282">
        <f t="shared" si="218"/>
        <v>0</v>
      </c>
      <c r="P625" s="302"/>
      <c r="Q625" s="282">
        <f t="shared" ref="Q625:Q639" si="230">O625*P625</f>
        <v>0</v>
      </c>
      <c r="R625" s="283">
        <f t="shared" ref="R625:R639" si="231">S625/(M625*I625)</f>
        <v>0</v>
      </c>
      <c r="S625" s="282">
        <f t="shared" ref="S625:S639" si="232">O625+Q625</f>
        <v>0</v>
      </c>
      <c r="T625" s="284"/>
      <c r="U625" s="285">
        <v>1</v>
      </c>
      <c r="V625" s="283">
        <f t="shared" ref="V625:V639" si="233">T625*U625*M625</f>
        <v>0</v>
      </c>
      <c r="W625" s="301"/>
      <c r="X625" s="283">
        <f t="shared" si="219"/>
        <v>0</v>
      </c>
      <c r="Y625" s="283">
        <f t="shared" ref="Y625:Y639" si="234">Z625/(M625*U625)</f>
        <v>0</v>
      </c>
      <c r="Z625" s="283">
        <f t="shared" si="220"/>
        <v>0</v>
      </c>
      <c r="AA625" s="286"/>
      <c r="AB625" s="287"/>
      <c r="AC625" s="284"/>
    </row>
    <row r="626" spans="1:29" s="288" customFormat="1" ht="22.5">
      <c r="A626" s="277">
        <v>54</v>
      </c>
      <c r="B626" s="277">
        <v>0</v>
      </c>
      <c r="C626" s="277" t="s">
        <v>116</v>
      </c>
      <c r="D626" s="278" t="s">
        <v>1216</v>
      </c>
      <c r="E626" s="278" t="s">
        <v>1217</v>
      </c>
      <c r="F626" s="278">
        <v>89233</v>
      </c>
      <c r="G626" s="279">
        <v>2011</v>
      </c>
      <c r="H626" s="279" t="s">
        <v>1275</v>
      </c>
      <c r="I626" s="279">
        <v>2</v>
      </c>
      <c r="J626" s="279" t="s">
        <v>1712</v>
      </c>
      <c r="K626" s="279" t="s">
        <v>1713</v>
      </c>
      <c r="L626" s="279" t="s">
        <v>1455</v>
      </c>
      <c r="M626" s="280">
        <v>1</v>
      </c>
      <c r="N626" s="281"/>
      <c r="O626" s="282">
        <f t="shared" si="218"/>
        <v>0</v>
      </c>
      <c r="P626" s="302"/>
      <c r="Q626" s="282">
        <f t="shared" si="230"/>
        <v>0</v>
      </c>
      <c r="R626" s="283">
        <f t="shared" si="231"/>
        <v>0</v>
      </c>
      <c r="S626" s="282">
        <f t="shared" si="232"/>
        <v>0</v>
      </c>
      <c r="T626" s="284"/>
      <c r="U626" s="285">
        <v>1</v>
      </c>
      <c r="V626" s="283">
        <f t="shared" si="233"/>
        <v>0</v>
      </c>
      <c r="W626" s="301"/>
      <c r="X626" s="283">
        <f t="shared" si="219"/>
        <v>0</v>
      </c>
      <c r="Y626" s="283">
        <f t="shared" si="234"/>
        <v>0</v>
      </c>
      <c r="Z626" s="283">
        <f t="shared" si="220"/>
        <v>0</v>
      </c>
      <c r="AA626" s="286"/>
      <c r="AB626" s="287"/>
      <c r="AC626" s="284"/>
    </row>
    <row r="627" spans="1:29" s="288" customFormat="1" ht="22.5">
      <c r="A627" s="277">
        <v>55</v>
      </c>
      <c r="B627" s="277">
        <v>0</v>
      </c>
      <c r="C627" s="277" t="s">
        <v>116</v>
      </c>
      <c r="D627" s="278" t="s">
        <v>1216</v>
      </c>
      <c r="E627" s="278" t="s">
        <v>1218</v>
      </c>
      <c r="F627" s="278" t="s">
        <v>1219</v>
      </c>
      <c r="G627" s="279">
        <v>1999</v>
      </c>
      <c r="H627" s="279" t="s">
        <v>1275</v>
      </c>
      <c r="I627" s="279">
        <v>2</v>
      </c>
      <c r="J627" s="279" t="s">
        <v>1714</v>
      </c>
      <c r="K627" s="279" t="s">
        <v>1715</v>
      </c>
      <c r="L627" s="279" t="s">
        <v>1716</v>
      </c>
      <c r="M627" s="280">
        <v>1</v>
      </c>
      <c r="N627" s="281"/>
      <c r="O627" s="282">
        <f t="shared" si="218"/>
        <v>0</v>
      </c>
      <c r="P627" s="302"/>
      <c r="Q627" s="282">
        <f t="shared" si="230"/>
        <v>0</v>
      </c>
      <c r="R627" s="283">
        <f t="shared" si="231"/>
        <v>0</v>
      </c>
      <c r="S627" s="282">
        <f t="shared" si="232"/>
        <v>0</v>
      </c>
      <c r="T627" s="284"/>
      <c r="U627" s="285">
        <v>1</v>
      </c>
      <c r="V627" s="283">
        <f t="shared" si="233"/>
        <v>0</v>
      </c>
      <c r="W627" s="301"/>
      <c r="X627" s="283">
        <f t="shared" si="219"/>
        <v>0</v>
      </c>
      <c r="Y627" s="283">
        <f t="shared" si="234"/>
        <v>0</v>
      </c>
      <c r="Z627" s="283">
        <f t="shared" si="220"/>
        <v>0</v>
      </c>
      <c r="AA627" s="286"/>
      <c r="AB627" s="287"/>
      <c r="AC627" s="284"/>
    </row>
    <row r="628" spans="1:29" s="288" customFormat="1" ht="90">
      <c r="A628" s="277">
        <v>56</v>
      </c>
      <c r="B628" s="277">
        <v>0</v>
      </c>
      <c r="C628" s="277" t="s">
        <v>116</v>
      </c>
      <c r="D628" s="278" t="s">
        <v>1220</v>
      </c>
      <c r="E628" s="278" t="s">
        <v>1221</v>
      </c>
      <c r="F628" s="278" t="s">
        <v>1222</v>
      </c>
      <c r="G628" s="279">
        <v>1992</v>
      </c>
      <c r="H628" s="279" t="s">
        <v>1275</v>
      </c>
      <c r="I628" s="279">
        <v>2</v>
      </c>
      <c r="J628" s="279" t="s">
        <v>1717</v>
      </c>
      <c r="K628" s="279" t="s">
        <v>1718</v>
      </c>
      <c r="L628" s="279" t="s">
        <v>1719</v>
      </c>
      <c r="M628" s="280">
        <v>1</v>
      </c>
      <c r="N628" s="281"/>
      <c r="O628" s="282">
        <f t="shared" si="218"/>
        <v>0</v>
      </c>
      <c r="P628" s="302"/>
      <c r="Q628" s="282">
        <f t="shared" si="230"/>
        <v>0</v>
      </c>
      <c r="R628" s="283">
        <f t="shared" si="231"/>
        <v>0</v>
      </c>
      <c r="S628" s="282">
        <f t="shared" si="232"/>
        <v>0</v>
      </c>
      <c r="T628" s="284"/>
      <c r="U628" s="285">
        <v>1</v>
      </c>
      <c r="V628" s="283">
        <f t="shared" si="233"/>
        <v>0</v>
      </c>
      <c r="W628" s="301"/>
      <c r="X628" s="283">
        <f t="shared" si="219"/>
        <v>0</v>
      </c>
      <c r="Y628" s="283">
        <f t="shared" si="234"/>
        <v>0</v>
      </c>
      <c r="Z628" s="283">
        <f t="shared" si="220"/>
        <v>0</v>
      </c>
      <c r="AA628" s="286"/>
      <c r="AB628" s="287"/>
      <c r="AC628" s="284"/>
    </row>
    <row r="629" spans="1:29" s="288" customFormat="1">
      <c r="A629" s="277">
        <v>57</v>
      </c>
      <c r="B629" s="277">
        <v>0</v>
      </c>
      <c r="C629" s="277" t="s">
        <v>116</v>
      </c>
      <c r="D629" s="278" t="s">
        <v>1223</v>
      </c>
      <c r="E629" s="278" t="s">
        <v>1224</v>
      </c>
      <c r="F629" s="278" t="s">
        <v>1225</v>
      </c>
      <c r="G629" s="279">
        <v>1990</v>
      </c>
      <c r="H629" s="279" t="s">
        <v>1275</v>
      </c>
      <c r="I629" s="279">
        <v>2</v>
      </c>
      <c r="J629" s="279" t="s">
        <v>1720</v>
      </c>
      <c r="K629" s="279">
        <v>0</v>
      </c>
      <c r="L629" s="279" t="s">
        <v>1487</v>
      </c>
      <c r="M629" s="280">
        <v>1</v>
      </c>
      <c r="N629" s="281"/>
      <c r="O629" s="282">
        <f t="shared" si="218"/>
        <v>0</v>
      </c>
      <c r="P629" s="302"/>
      <c r="Q629" s="282">
        <f t="shared" si="230"/>
        <v>0</v>
      </c>
      <c r="R629" s="283">
        <f t="shared" si="231"/>
        <v>0</v>
      </c>
      <c r="S629" s="282">
        <f t="shared" si="232"/>
        <v>0</v>
      </c>
      <c r="T629" s="284"/>
      <c r="U629" s="285">
        <v>1</v>
      </c>
      <c r="V629" s="283">
        <f t="shared" si="233"/>
        <v>0</v>
      </c>
      <c r="W629" s="301"/>
      <c r="X629" s="283">
        <f t="shared" si="219"/>
        <v>0</v>
      </c>
      <c r="Y629" s="283">
        <f t="shared" si="234"/>
        <v>0</v>
      </c>
      <c r="Z629" s="283">
        <f t="shared" si="220"/>
        <v>0</v>
      </c>
      <c r="AA629" s="286"/>
      <c r="AB629" s="287"/>
      <c r="AC629" s="284"/>
    </row>
    <row r="630" spans="1:29" s="288" customFormat="1">
      <c r="A630" s="277">
        <v>58</v>
      </c>
      <c r="B630" s="277">
        <v>0</v>
      </c>
      <c r="C630" s="277" t="s">
        <v>116</v>
      </c>
      <c r="D630" s="278" t="s">
        <v>1223</v>
      </c>
      <c r="E630" s="278" t="s">
        <v>1226</v>
      </c>
      <c r="F630" s="278" t="s">
        <v>1227</v>
      </c>
      <c r="G630" s="279">
        <v>1994</v>
      </c>
      <c r="H630" s="279" t="s">
        <v>1275</v>
      </c>
      <c r="I630" s="279">
        <v>2</v>
      </c>
      <c r="J630" s="279" t="s">
        <v>1721</v>
      </c>
      <c r="K630" s="279">
        <v>0</v>
      </c>
      <c r="L630" s="279" t="s">
        <v>1487</v>
      </c>
      <c r="M630" s="280">
        <v>1</v>
      </c>
      <c r="N630" s="281"/>
      <c r="O630" s="282">
        <f t="shared" si="218"/>
        <v>0</v>
      </c>
      <c r="P630" s="302"/>
      <c r="Q630" s="282">
        <f t="shared" si="230"/>
        <v>0</v>
      </c>
      <c r="R630" s="283">
        <f t="shared" si="231"/>
        <v>0</v>
      </c>
      <c r="S630" s="282">
        <f t="shared" si="232"/>
        <v>0</v>
      </c>
      <c r="T630" s="284"/>
      <c r="U630" s="285">
        <v>1</v>
      </c>
      <c r="V630" s="283">
        <f t="shared" si="233"/>
        <v>0</v>
      </c>
      <c r="W630" s="301"/>
      <c r="X630" s="283">
        <f t="shared" si="219"/>
        <v>0</v>
      </c>
      <c r="Y630" s="283">
        <f t="shared" si="234"/>
        <v>0</v>
      </c>
      <c r="Z630" s="283">
        <f t="shared" si="220"/>
        <v>0</v>
      </c>
      <c r="AA630" s="286"/>
      <c r="AB630" s="287"/>
      <c r="AC630" s="284"/>
    </row>
    <row r="631" spans="1:29" s="288" customFormat="1" ht="22.5">
      <c r="A631" s="277">
        <v>59</v>
      </c>
      <c r="B631" s="277">
        <v>0</v>
      </c>
      <c r="C631" s="277" t="s">
        <v>116</v>
      </c>
      <c r="D631" s="278" t="s">
        <v>1228</v>
      </c>
      <c r="E631" s="278" t="s">
        <v>1229</v>
      </c>
      <c r="F631" s="278" t="s">
        <v>1230</v>
      </c>
      <c r="G631" s="279">
        <v>2012</v>
      </c>
      <c r="H631" s="279" t="s">
        <v>1275</v>
      </c>
      <c r="I631" s="279">
        <v>2</v>
      </c>
      <c r="J631" s="279" t="s">
        <v>1722</v>
      </c>
      <c r="K631" s="279">
        <v>0</v>
      </c>
      <c r="L631" s="279" t="s">
        <v>1723</v>
      </c>
      <c r="M631" s="280">
        <v>1</v>
      </c>
      <c r="N631" s="281"/>
      <c r="O631" s="282">
        <f t="shared" si="218"/>
        <v>0</v>
      </c>
      <c r="P631" s="302"/>
      <c r="Q631" s="282">
        <f t="shared" si="230"/>
        <v>0</v>
      </c>
      <c r="R631" s="283">
        <f t="shared" si="231"/>
        <v>0</v>
      </c>
      <c r="S631" s="282">
        <f t="shared" si="232"/>
        <v>0</v>
      </c>
      <c r="T631" s="284"/>
      <c r="U631" s="285">
        <v>1</v>
      </c>
      <c r="V631" s="283">
        <f t="shared" si="233"/>
        <v>0</v>
      </c>
      <c r="W631" s="301"/>
      <c r="X631" s="283">
        <f t="shared" si="219"/>
        <v>0</v>
      </c>
      <c r="Y631" s="283">
        <f t="shared" si="234"/>
        <v>0</v>
      </c>
      <c r="Z631" s="283">
        <f t="shared" si="220"/>
        <v>0</v>
      </c>
      <c r="AA631" s="286"/>
      <c r="AB631" s="287"/>
      <c r="AC631" s="284"/>
    </row>
    <row r="632" spans="1:29" s="288" customFormat="1" ht="22.5">
      <c r="A632" s="277">
        <v>60</v>
      </c>
      <c r="B632" s="277">
        <v>0</v>
      </c>
      <c r="C632" s="277" t="s">
        <v>155</v>
      </c>
      <c r="D632" s="278" t="s">
        <v>1216</v>
      </c>
      <c r="E632" s="278" t="s">
        <v>1231</v>
      </c>
      <c r="F632" s="278" t="s">
        <v>1232</v>
      </c>
      <c r="G632" s="279">
        <v>1996</v>
      </c>
      <c r="H632" s="279" t="s">
        <v>1275</v>
      </c>
      <c r="I632" s="279">
        <v>2</v>
      </c>
      <c r="J632" s="279" t="s">
        <v>1721</v>
      </c>
      <c r="K632" s="279" t="s">
        <v>1232</v>
      </c>
      <c r="L632" s="279">
        <v>0</v>
      </c>
      <c r="M632" s="280">
        <v>1</v>
      </c>
      <c r="N632" s="281"/>
      <c r="O632" s="282">
        <f t="shared" si="218"/>
        <v>0</v>
      </c>
      <c r="P632" s="302"/>
      <c r="Q632" s="282">
        <f t="shared" si="230"/>
        <v>0</v>
      </c>
      <c r="R632" s="283">
        <f t="shared" si="231"/>
        <v>0</v>
      </c>
      <c r="S632" s="282">
        <f t="shared" si="232"/>
        <v>0</v>
      </c>
      <c r="T632" s="284"/>
      <c r="U632" s="285">
        <v>1</v>
      </c>
      <c r="V632" s="283">
        <f t="shared" si="233"/>
        <v>0</v>
      </c>
      <c r="W632" s="301"/>
      <c r="X632" s="283">
        <f t="shared" si="219"/>
        <v>0</v>
      </c>
      <c r="Y632" s="283">
        <f t="shared" si="234"/>
        <v>0</v>
      </c>
      <c r="Z632" s="283">
        <f t="shared" si="220"/>
        <v>0</v>
      </c>
      <c r="AA632" s="286"/>
      <c r="AB632" s="287"/>
      <c r="AC632" s="284"/>
    </row>
    <row r="633" spans="1:29" s="288" customFormat="1">
      <c r="A633" s="277">
        <v>61</v>
      </c>
      <c r="B633" s="277">
        <v>0</v>
      </c>
      <c r="C633" s="277" t="s">
        <v>155</v>
      </c>
      <c r="D633" s="278" t="s">
        <v>1216</v>
      </c>
      <c r="E633" s="278" t="s">
        <v>1233</v>
      </c>
      <c r="F633" s="278" t="s">
        <v>1234</v>
      </c>
      <c r="G633" s="279">
        <v>2006</v>
      </c>
      <c r="H633" s="279" t="s">
        <v>1275</v>
      </c>
      <c r="I633" s="279">
        <v>2</v>
      </c>
      <c r="J633" s="279" t="s">
        <v>1724</v>
      </c>
      <c r="K633" s="279" t="s">
        <v>1234</v>
      </c>
      <c r="L633" s="279">
        <v>0</v>
      </c>
      <c r="M633" s="280">
        <v>1</v>
      </c>
      <c r="N633" s="281"/>
      <c r="O633" s="282">
        <f t="shared" si="218"/>
        <v>0</v>
      </c>
      <c r="P633" s="302"/>
      <c r="Q633" s="282">
        <f t="shared" si="230"/>
        <v>0</v>
      </c>
      <c r="R633" s="283">
        <f t="shared" si="231"/>
        <v>0</v>
      </c>
      <c r="S633" s="282">
        <f t="shared" si="232"/>
        <v>0</v>
      </c>
      <c r="T633" s="284"/>
      <c r="U633" s="285">
        <v>1</v>
      </c>
      <c r="V633" s="283">
        <f t="shared" si="233"/>
        <v>0</v>
      </c>
      <c r="W633" s="301"/>
      <c r="X633" s="283">
        <f t="shared" si="219"/>
        <v>0</v>
      </c>
      <c r="Y633" s="283">
        <f t="shared" si="234"/>
        <v>0</v>
      </c>
      <c r="Z633" s="283">
        <f t="shared" si="220"/>
        <v>0</v>
      </c>
      <c r="AA633" s="286"/>
      <c r="AB633" s="287"/>
      <c r="AC633" s="284"/>
    </row>
    <row r="634" spans="1:29" s="288" customFormat="1">
      <c r="A634" s="277">
        <v>62</v>
      </c>
      <c r="B634" s="277">
        <v>0</v>
      </c>
      <c r="C634" s="277" t="s">
        <v>155</v>
      </c>
      <c r="D634" s="278" t="s">
        <v>1216</v>
      </c>
      <c r="E634" s="278" t="s">
        <v>1235</v>
      </c>
      <c r="F634" s="278">
        <v>31244</v>
      </c>
      <c r="G634" s="279">
        <v>2007</v>
      </c>
      <c r="H634" s="279" t="s">
        <v>1275</v>
      </c>
      <c r="I634" s="279">
        <v>2</v>
      </c>
      <c r="J634" s="279" t="s">
        <v>1724</v>
      </c>
      <c r="K634" s="279">
        <v>31244</v>
      </c>
      <c r="L634" s="279">
        <v>0</v>
      </c>
      <c r="M634" s="280">
        <v>1</v>
      </c>
      <c r="N634" s="281"/>
      <c r="O634" s="282">
        <f t="shared" si="218"/>
        <v>0</v>
      </c>
      <c r="P634" s="302"/>
      <c r="Q634" s="282">
        <f t="shared" si="230"/>
        <v>0</v>
      </c>
      <c r="R634" s="283">
        <f t="shared" si="231"/>
        <v>0</v>
      </c>
      <c r="S634" s="282">
        <f t="shared" si="232"/>
        <v>0</v>
      </c>
      <c r="T634" s="284"/>
      <c r="U634" s="285">
        <v>1</v>
      </c>
      <c r="V634" s="283">
        <f t="shared" si="233"/>
        <v>0</v>
      </c>
      <c r="W634" s="301"/>
      <c r="X634" s="283">
        <f t="shared" si="219"/>
        <v>0</v>
      </c>
      <c r="Y634" s="283">
        <f t="shared" si="234"/>
        <v>0</v>
      </c>
      <c r="Z634" s="283">
        <f t="shared" si="220"/>
        <v>0</v>
      </c>
      <c r="AA634" s="286"/>
      <c r="AB634" s="287"/>
      <c r="AC634" s="284"/>
    </row>
    <row r="635" spans="1:29" s="288" customFormat="1">
      <c r="A635" s="277">
        <v>63</v>
      </c>
      <c r="B635" s="277">
        <v>0</v>
      </c>
      <c r="C635" s="277" t="s">
        <v>155</v>
      </c>
      <c r="D635" s="278" t="s">
        <v>1216</v>
      </c>
      <c r="E635" s="278" t="s">
        <v>1236</v>
      </c>
      <c r="F635" s="278" t="s">
        <v>1237</v>
      </c>
      <c r="G635" s="279">
        <v>1996</v>
      </c>
      <c r="H635" s="279" t="s">
        <v>1275</v>
      </c>
      <c r="I635" s="279">
        <v>2</v>
      </c>
      <c r="J635" s="279" t="s">
        <v>1725</v>
      </c>
      <c r="K635" s="279" t="s">
        <v>1237</v>
      </c>
      <c r="L635" s="279">
        <v>0</v>
      </c>
      <c r="M635" s="280">
        <v>1</v>
      </c>
      <c r="N635" s="281"/>
      <c r="O635" s="282">
        <f t="shared" si="218"/>
        <v>0</v>
      </c>
      <c r="P635" s="302"/>
      <c r="Q635" s="282">
        <f t="shared" si="230"/>
        <v>0</v>
      </c>
      <c r="R635" s="283">
        <f t="shared" si="231"/>
        <v>0</v>
      </c>
      <c r="S635" s="282">
        <f t="shared" si="232"/>
        <v>0</v>
      </c>
      <c r="T635" s="284"/>
      <c r="U635" s="285">
        <v>1</v>
      </c>
      <c r="V635" s="283">
        <f t="shared" si="233"/>
        <v>0</v>
      </c>
      <c r="W635" s="301"/>
      <c r="X635" s="283">
        <f t="shared" si="219"/>
        <v>0</v>
      </c>
      <c r="Y635" s="283">
        <f t="shared" si="234"/>
        <v>0</v>
      </c>
      <c r="Z635" s="283">
        <f t="shared" si="220"/>
        <v>0</v>
      </c>
      <c r="AA635" s="286"/>
      <c r="AB635" s="287"/>
      <c r="AC635" s="284"/>
    </row>
    <row r="636" spans="1:29" s="288" customFormat="1" ht="22.5">
      <c r="A636" s="277">
        <v>64</v>
      </c>
      <c r="B636" s="277">
        <v>0</v>
      </c>
      <c r="C636" s="277" t="s">
        <v>116</v>
      </c>
      <c r="D636" s="278" t="s">
        <v>1238</v>
      </c>
      <c r="E636" s="278" t="s">
        <v>1239</v>
      </c>
      <c r="F636" s="278" t="s">
        <v>1240</v>
      </c>
      <c r="G636" s="279">
        <v>2011</v>
      </c>
      <c r="H636" s="279" t="s">
        <v>1275</v>
      </c>
      <c r="I636" s="279">
        <v>2</v>
      </c>
      <c r="J636" s="279" t="s">
        <v>1449</v>
      </c>
      <c r="K636" s="279" t="s">
        <v>1726</v>
      </c>
      <c r="L636" s="279" t="s">
        <v>1727</v>
      </c>
      <c r="M636" s="280">
        <v>1</v>
      </c>
      <c r="N636" s="281"/>
      <c r="O636" s="282">
        <f t="shared" si="218"/>
        <v>0</v>
      </c>
      <c r="P636" s="302"/>
      <c r="Q636" s="282">
        <f t="shared" si="230"/>
        <v>0</v>
      </c>
      <c r="R636" s="283">
        <f t="shared" si="231"/>
        <v>0</v>
      </c>
      <c r="S636" s="282">
        <f t="shared" si="232"/>
        <v>0</v>
      </c>
      <c r="T636" s="284"/>
      <c r="U636" s="285">
        <v>1</v>
      </c>
      <c r="V636" s="283">
        <f t="shared" si="233"/>
        <v>0</v>
      </c>
      <c r="W636" s="301"/>
      <c r="X636" s="283">
        <f t="shared" si="219"/>
        <v>0</v>
      </c>
      <c r="Y636" s="283">
        <f t="shared" si="234"/>
        <v>0</v>
      </c>
      <c r="Z636" s="283">
        <f t="shared" si="220"/>
        <v>0</v>
      </c>
      <c r="AA636" s="286"/>
      <c r="AB636" s="287"/>
      <c r="AC636" s="284"/>
    </row>
    <row r="637" spans="1:29" s="288" customFormat="1" ht="45">
      <c r="A637" s="277">
        <v>65</v>
      </c>
      <c r="B637" s="277">
        <v>0</v>
      </c>
      <c r="C637" s="277" t="s">
        <v>116</v>
      </c>
      <c r="D637" s="278" t="s">
        <v>1241</v>
      </c>
      <c r="E637" s="278" t="s">
        <v>1242</v>
      </c>
      <c r="F637" s="278">
        <v>361096</v>
      </c>
      <c r="G637" s="279">
        <v>2000</v>
      </c>
      <c r="H637" s="279" t="s">
        <v>1275</v>
      </c>
      <c r="I637" s="279">
        <v>2</v>
      </c>
      <c r="J637" s="279" t="s">
        <v>1728</v>
      </c>
      <c r="K637" s="279" t="s">
        <v>1729</v>
      </c>
      <c r="L637" s="279" t="s">
        <v>1730</v>
      </c>
      <c r="M637" s="280">
        <v>2</v>
      </c>
      <c r="N637" s="281"/>
      <c r="O637" s="282">
        <f t="shared" si="218"/>
        <v>0</v>
      </c>
      <c r="P637" s="302"/>
      <c r="Q637" s="282">
        <f t="shared" si="230"/>
        <v>0</v>
      </c>
      <c r="R637" s="283">
        <f t="shared" si="231"/>
        <v>0</v>
      </c>
      <c r="S637" s="282">
        <f t="shared" si="232"/>
        <v>0</v>
      </c>
      <c r="T637" s="284"/>
      <c r="U637" s="285">
        <v>1</v>
      </c>
      <c r="V637" s="283">
        <f t="shared" si="233"/>
        <v>0</v>
      </c>
      <c r="W637" s="301"/>
      <c r="X637" s="283">
        <f t="shared" si="219"/>
        <v>0</v>
      </c>
      <c r="Y637" s="283">
        <f t="shared" si="234"/>
        <v>0</v>
      </c>
      <c r="Z637" s="283">
        <f t="shared" si="220"/>
        <v>0</v>
      </c>
      <c r="AA637" s="286"/>
      <c r="AB637" s="287"/>
      <c r="AC637" s="284"/>
    </row>
    <row r="638" spans="1:29" ht="33.75">
      <c r="A638" s="172">
        <v>66</v>
      </c>
      <c r="B638" s="172">
        <v>1</v>
      </c>
      <c r="C638" s="172" t="s">
        <v>116</v>
      </c>
      <c r="D638" s="276" t="s">
        <v>1243</v>
      </c>
      <c r="E638" s="276" t="s">
        <v>1244</v>
      </c>
      <c r="F638" s="276" t="s">
        <v>1245</v>
      </c>
      <c r="G638" s="173">
        <v>2011</v>
      </c>
      <c r="H638" s="173" t="s">
        <v>1275</v>
      </c>
      <c r="I638" s="173">
        <v>2</v>
      </c>
      <c r="J638" s="173" t="s">
        <v>1731</v>
      </c>
      <c r="K638" s="173" t="s">
        <v>1732</v>
      </c>
      <c r="L638" s="173" t="s">
        <v>1733</v>
      </c>
      <c r="M638" s="174">
        <v>1</v>
      </c>
      <c r="N638" s="270"/>
      <c r="O638" s="177">
        <f t="shared" si="218"/>
        <v>0</v>
      </c>
      <c r="P638" s="176"/>
      <c r="Q638" s="177">
        <f t="shared" si="230"/>
        <v>0</v>
      </c>
      <c r="R638" s="175">
        <f t="shared" si="231"/>
        <v>0</v>
      </c>
      <c r="S638" s="177">
        <f t="shared" si="232"/>
        <v>0</v>
      </c>
      <c r="T638" s="272"/>
      <c r="U638" s="275">
        <v>1</v>
      </c>
      <c r="V638" s="175">
        <f t="shared" si="233"/>
        <v>0</v>
      </c>
      <c r="W638" s="301"/>
      <c r="X638" s="175">
        <f t="shared" si="219"/>
        <v>0</v>
      </c>
      <c r="Y638" s="175">
        <f t="shared" si="234"/>
        <v>0</v>
      </c>
      <c r="Z638" s="175">
        <f t="shared" si="220"/>
        <v>0</v>
      </c>
      <c r="AA638" s="274"/>
      <c r="AB638" s="271"/>
      <c r="AC638" s="272"/>
    </row>
    <row r="639" spans="1:29" ht="45">
      <c r="A639" s="172">
        <v>66</v>
      </c>
      <c r="B639" s="172">
        <v>2</v>
      </c>
      <c r="C639" s="172" t="s">
        <v>116</v>
      </c>
      <c r="D639" s="276" t="s">
        <v>1246</v>
      </c>
      <c r="E639" s="276"/>
      <c r="F639" s="276">
        <v>11339316</v>
      </c>
      <c r="G639" s="173">
        <v>2011</v>
      </c>
      <c r="H639" s="173" t="s">
        <v>1275</v>
      </c>
      <c r="I639" s="173">
        <v>2</v>
      </c>
      <c r="J639" s="173" t="s">
        <v>1734</v>
      </c>
      <c r="K639" s="173" t="s">
        <v>1735</v>
      </c>
      <c r="L639" s="173" t="s">
        <v>1339</v>
      </c>
      <c r="M639" s="174">
        <v>1</v>
      </c>
      <c r="N639" s="270"/>
      <c r="O639" s="177">
        <f t="shared" si="218"/>
        <v>0</v>
      </c>
      <c r="P639" s="176"/>
      <c r="Q639" s="177">
        <f t="shared" si="230"/>
        <v>0</v>
      </c>
      <c r="R639" s="175">
        <f t="shared" si="231"/>
        <v>0</v>
      </c>
      <c r="S639" s="177">
        <f t="shared" si="232"/>
        <v>0</v>
      </c>
      <c r="T639" s="272"/>
      <c r="U639" s="275">
        <v>1</v>
      </c>
      <c r="V639" s="175">
        <f t="shared" si="233"/>
        <v>0</v>
      </c>
      <c r="W639" s="301"/>
      <c r="X639" s="175">
        <f t="shared" si="219"/>
        <v>0</v>
      </c>
      <c r="Y639" s="175">
        <f t="shared" si="234"/>
        <v>0</v>
      </c>
      <c r="Z639" s="175">
        <f t="shared" si="220"/>
        <v>0</v>
      </c>
      <c r="AA639" s="274"/>
      <c r="AB639" s="271"/>
      <c r="AC639" s="272"/>
    </row>
    <row r="640" spans="1:29" s="288" customFormat="1">
      <c r="A640" s="277">
        <v>66</v>
      </c>
      <c r="B640" s="277">
        <v>0</v>
      </c>
      <c r="C640" s="277">
        <v>0</v>
      </c>
      <c r="D640" s="278">
        <v>0</v>
      </c>
      <c r="E640" s="278">
        <v>0</v>
      </c>
      <c r="F640" s="278">
        <v>0</v>
      </c>
      <c r="G640" s="279">
        <v>0</v>
      </c>
      <c r="H640" s="279">
        <v>0</v>
      </c>
      <c r="I640" s="279">
        <v>0</v>
      </c>
      <c r="J640" s="279">
        <v>0</v>
      </c>
      <c r="K640" s="279">
        <v>0</v>
      </c>
      <c r="L640" s="279">
        <v>0</v>
      </c>
      <c r="M640" s="280">
        <v>0</v>
      </c>
      <c r="N640" s="281"/>
      <c r="O640" s="282">
        <f>SUM(O638:O639)</f>
        <v>0</v>
      </c>
      <c r="P640" s="302"/>
      <c r="Q640" s="282">
        <f t="shared" ref="Q640:Z640" si="235">SUM(Q638:Q639)</f>
        <v>0</v>
      </c>
      <c r="R640" s="282"/>
      <c r="S640" s="282">
        <f t="shared" si="235"/>
        <v>0</v>
      </c>
      <c r="T640" s="309"/>
      <c r="U640" s="282">
        <f t="shared" si="235"/>
        <v>2</v>
      </c>
      <c r="V640" s="282">
        <f t="shared" si="235"/>
        <v>0</v>
      </c>
      <c r="W640" s="301"/>
      <c r="X640" s="282">
        <f t="shared" si="235"/>
        <v>0</v>
      </c>
      <c r="Y640" s="282"/>
      <c r="Z640" s="282">
        <f t="shared" si="235"/>
        <v>0</v>
      </c>
      <c r="AA640" s="286"/>
      <c r="AB640" s="287"/>
      <c r="AC640" s="284"/>
    </row>
    <row r="641" spans="1:29" s="288" customFormat="1" ht="22.5">
      <c r="A641" s="277">
        <v>67</v>
      </c>
      <c r="B641" s="277">
        <v>0</v>
      </c>
      <c r="C641" s="277" t="s">
        <v>116</v>
      </c>
      <c r="D641" s="278" t="s">
        <v>1247</v>
      </c>
      <c r="E641" s="278" t="s">
        <v>1248</v>
      </c>
      <c r="F641" s="278" t="s">
        <v>1249</v>
      </c>
      <c r="G641" s="279">
        <v>2011</v>
      </c>
      <c r="H641" s="279" t="s">
        <v>1275</v>
      </c>
      <c r="I641" s="279">
        <v>2</v>
      </c>
      <c r="J641" s="279" t="s">
        <v>1736</v>
      </c>
      <c r="K641" s="279" t="s">
        <v>1737</v>
      </c>
      <c r="L641" s="279" t="s">
        <v>1450</v>
      </c>
      <c r="M641" s="280">
        <v>2</v>
      </c>
      <c r="N641" s="281"/>
      <c r="O641" s="282">
        <f t="shared" si="218"/>
        <v>0</v>
      </c>
      <c r="P641" s="302"/>
      <c r="Q641" s="282">
        <f>O641*P641</f>
        <v>0</v>
      </c>
      <c r="R641" s="283">
        <f>S641/(M641*I641)</f>
        <v>0</v>
      </c>
      <c r="S641" s="282">
        <f>O641+Q641</f>
        <v>0</v>
      </c>
      <c r="T641" s="284"/>
      <c r="U641" s="285">
        <v>1</v>
      </c>
      <c r="V641" s="283">
        <f>T641*U641*M641</f>
        <v>0</v>
      </c>
      <c r="W641" s="301"/>
      <c r="X641" s="283">
        <f t="shared" si="219"/>
        <v>0</v>
      </c>
      <c r="Y641" s="283">
        <f>Z641/(M641*U641)</f>
        <v>0</v>
      </c>
      <c r="Z641" s="283">
        <f t="shared" si="220"/>
        <v>0</v>
      </c>
      <c r="AA641" s="286"/>
      <c r="AB641" s="287"/>
      <c r="AC641" s="284"/>
    </row>
    <row r="642" spans="1:29" s="288" customFormat="1">
      <c r="A642" s="277">
        <v>68</v>
      </c>
      <c r="B642" s="277">
        <v>0</v>
      </c>
      <c r="C642" s="277" t="s">
        <v>116</v>
      </c>
      <c r="D642" s="278" t="s">
        <v>1250</v>
      </c>
      <c r="E642" s="278" t="s">
        <v>1251</v>
      </c>
      <c r="F642" s="278" t="s">
        <v>1252</v>
      </c>
      <c r="G642" s="279">
        <v>2008</v>
      </c>
      <c r="H642" s="279" t="s">
        <v>1275</v>
      </c>
      <c r="I642" s="279">
        <v>2</v>
      </c>
      <c r="J642" s="279" t="s">
        <v>1738</v>
      </c>
      <c r="K642" s="279">
        <v>0</v>
      </c>
      <c r="L642" s="279" t="s">
        <v>1739</v>
      </c>
      <c r="M642" s="280">
        <v>1</v>
      </c>
      <c r="N642" s="281"/>
      <c r="O642" s="282">
        <f t="shared" si="218"/>
        <v>0</v>
      </c>
      <c r="P642" s="302"/>
      <c r="Q642" s="282">
        <f>O642*P642</f>
        <v>0</v>
      </c>
      <c r="R642" s="283">
        <f>S642/(M642*I642)</f>
        <v>0</v>
      </c>
      <c r="S642" s="282">
        <f>O642+Q642</f>
        <v>0</v>
      </c>
      <c r="T642" s="284"/>
      <c r="U642" s="285">
        <v>1</v>
      </c>
      <c r="V642" s="283">
        <f>T642*U642*M642</f>
        <v>0</v>
      </c>
      <c r="W642" s="301"/>
      <c r="X642" s="283">
        <f t="shared" si="219"/>
        <v>0</v>
      </c>
      <c r="Y642" s="283">
        <f>Z642/(M642*U642)</f>
        <v>0</v>
      </c>
      <c r="Z642" s="283">
        <f t="shared" si="220"/>
        <v>0</v>
      </c>
      <c r="AA642" s="286"/>
      <c r="AB642" s="287"/>
      <c r="AC642" s="284"/>
    </row>
    <row r="643" spans="1:29" s="288" customFormat="1" ht="22.5">
      <c r="A643" s="277">
        <v>69</v>
      </c>
      <c r="B643" s="277">
        <v>0</v>
      </c>
      <c r="C643" s="277" t="s">
        <v>116</v>
      </c>
      <c r="D643" s="278" t="s">
        <v>1253</v>
      </c>
      <c r="E643" s="278" t="s">
        <v>1254</v>
      </c>
      <c r="F643" s="278" t="s">
        <v>1255</v>
      </c>
      <c r="G643" s="279">
        <v>2008</v>
      </c>
      <c r="H643" s="279" t="s">
        <v>1275</v>
      </c>
      <c r="I643" s="279">
        <v>2</v>
      </c>
      <c r="J643" s="279" t="s">
        <v>1740</v>
      </c>
      <c r="K643" s="279">
        <v>0</v>
      </c>
      <c r="L643" s="279" t="s">
        <v>1741</v>
      </c>
      <c r="M643" s="280">
        <v>1</v>
      </c>
      <c r="N643" s="281"/>
      <c r="O643" s="282">
        <f t="shared" si="218"/>
        <v>0</v>
      </c>
      <c r="P643" s="302"/>
      <c r="Q643" s="282">
        <f>O643*P643</f>
        <v>0</v>
      </c>
      <c r="R643" s="283">
        <f>S643/(M643*I643)</f>
        <v>0</v>
      </c>
      <c r="S643" s="282">
        <f>O643+Q643</f>
        <v>0</v>
      </c>
      <c r="T643" s="284"/>
      <c r="U643" s="285">
        <v>1</v>
      </c>
      <c r="V643" s="283">
        <f>T643*U643*M643</f>
        <v>0</v>
      </c>
      <c r="W643" s="301"/>
      <c r="X643" s="283">
        <f t="shared" si="219"/>
        <v>0</v>
      </c>
      <c r="Y643" s="283">
        <f>Z643/(M643*U643)</f>
        <v>0</v>
      </c>
      <c r="Z643" s="283">
        <f t="shared" si="220"/>
        <v>0</v>
      </c>
      <c r="AA643" s="286"/>
      <c r="AB643" s="287"/>
      <c r="AC643" s="284"/>
    </row>
    <row r="644" spans="1:29" ht="33.75">
      <c r="A644" s="172">
        <v>70</v>
      </c>
      <c r="B644" s="172">
        <v>1</v>
      </c>
      <c r="C644" s="172" t="s">
        <v>116</v>
      </c>
      <c r="D644" s="276" t="s">
        <v>1256</v>
      </c>
      <c r="E644" s="276" t="s">
        <v>1257</v>
      </c>
      <c r="F644" s="276" t="s">
        <v>294</v>
      </c>
      <c r="G644" s="173">
        <v>2011</v>
      </c>
      <c r="H644" s="173" t="s">
        <v>1275</v>
      </c>
      <c r="I644" s="173">
        <v>2</v>
      </c>
      <c r="J644" s="173"/>
      <c r="K644" s="173"/>
      <c r="L644" s="173" t="s">
        <v>1339</v>
      </c>
      <c r="M644" s="174">
        <v>3</v>
      </c>
      <c r="N644" s="270"/>
      <c r="O644" s="177">
        <f t="shared" si="218"/>
        <v>0</v>
      </c>
      <c r="P644" s="176"/>
      <c r="Q644" s="177">
        <f>O644*P644</f>
        <v>0</v>
      </c>
      <c r="R644" s="175">
        <f>S644/(M644*I644)</f>
        <v>0</v>
      </c>
      <c r="S644" s="177">
        <f>O644+Q644</f>
        <v>0</v>
      </c>
      <c r="T644" s="272"/>
      <c r="U644" s="275">
        <v>1</v>
      </c>
      <c r="V644" s="175">
        <f>T644*U644*M644</f>
        <v>0</v>
      </c>
      <c r="W644" s="301"/>
      <c r="X644" s="175">
        <f t="shared" si="219"/>
        <v>0</v>
      </c>
      <c r="Y644" s="175">
        <f>Z644/(M644*U644)</f>
        <v>0</v>
      </c>
      <c r="Z644" s="175">
        <f t="shared" si="220"/>
        <v>0</v>
      </c>
      <c r="AA644" s="274"/>
      <c r="AB644" s="271"/>
      <c r="AC644" s="272"/>
    </row>
    <row r="645" spans="1:29">
      <c r="A645" s="172">
        <v>70</v>
      </c>
      <c r="B645" s="172">
        <v>2</v>
      </c>
      <c r="C645" s="172" t="s">
        <v>155</v>
      </c>
      <c r="D645" s="276" t="s">
        <v>1258</v>
      </c>
      <c r="E645" s="276" t="s">
        <v>1259</v>
      </c>
      <c r="F645" s="276"/>
      <c r="G645" s="173"/>
      <c r="H645" s="173" t="s">
        <v>1275</v>
      </c>
      <c r="I645" s="173">
        <v>2</v>
      </c>
      <c r="J645" s="173"/>
      <c r="K645" s="173"/>
      <c r="L645" s="173"/>
      <c r="M645" s="174">
        <v>1</v>
      </c>
      <c r="N645" s="270"/>
      <c r="O645" s="177">
        <f t="shared" si="218"/>
        <v>0</v>
      </c>
      <c r="P645" s="176"/>
      <c r="Q645" s="177">
        <f>O645*P645</f>
        <v>0</v>
      </c>
      <c r="R645" s="175">
        <f>S645/(M645*I645)</f>
        <v>0</v>
      </c>
      <c r="S645" s="177">
        <f>O645+Q645</f>
        <v>0</v>
      </c>
      <c r="T645" s="272"/>
      <c r="U645" s="275">
        <v>1</v>
      </c>
      <c r="V645" s="175">
        <f>T645*U645*M645</f>
        <v>0</v>
      </c>
      <c r="W645" s="301"/>
      <c r="X645" s="175">
        <f t="shared" si="219"/>
        <v>0</v>
      </c>
      <c r="Y645" s="175">
        <f>Z645/(M645*U645)</f>
        <v>0</v>
      </c>
      <c r="Z645" s="175">
        <f t="shared" si="220"/>
        <v>0</v>
      </c>
      <c r="AA645" s="274"/>
      <c r="AB645" s="271"/>
      <c r="AC645" s="272"/>
    </row>
    <row r="646" spans="1:29" s="288" customFormat="1">
      <c r="A646" s="277">
        <v>70</v>
      </c>
      <c r="B646" s="277">
        <v>0</v>
      </c>
      <c r="C646" s="277">
        <v>0</v>
      </c>
      <c r="D646" s="278">
        <v>0</v>
      </c>
      <c r="E646" s="278">
        <v>0</v>
      </c>
      <c r="F646" s="278">
        <v>0</v>
      </c>
      <c r="G646" s="279">
        <v>0</v>
      </c>
      <c r="H646" s="279">
        <v>0</v>
      </c>
      <c r="I646" s="279">
        <v>0</v>
      </c>
      <c r="J646" s="279">
        <v>0</v>
      </c>
      <c r="K646" s="279">
        <v>0</v>
      </c>
      <c r="L646" s="279">
        <v>0</v>
      </c>
      <c r="M646" s="280">
        <v>0</v>
      </c>
      <c r="N646" s="281"/>
      <c r="O646" s="282">
        <f>SUM(O644:O645)</f>
        <v>0</v>
      </c>
      <c r="P646" s="302"/>
      <c r="Q646" s="282">
        <f t="shared" ref="Q646:Z646" si="236">SUM(Q644:Q645)</f>
        <v>0</v>
      </c>
      <c r="R646" s="282"/>
      <c r="S646" s="282">
        <f t="shared" si="236"/>
        <v>0</v>
      </c>
      <c r="T646" s="309"/>
      <c r="U646" s="282">
        <f>SUM(U644:U645)</f>
        <v>2</v>
      </c>
      <c r="V646" s="282">
        <f t="shared" si="236"/>
        <v>0</v>
      </c>
      <c r="W646" s="301"/>
      <c r="X646" s="282">
        <f t="shared" si="236"/>
        <v>0</v>
      </c>
      <c r="Y646" s="282"/>
      <c r="Z646" s="282">
        <f t="shared" si="236"/>
        <v>0</v>
      </c>
      <c r="AA646" s="286"/>
      <c r="AB646" s="287"/>
      <c r="AC646" s="284"/>
    </row>
    <row r="647" spans="1:29" s="288" customFormat="1" ht="22.5">
      <c r="A647" s="277">
        <v>71</v>
      </c>
      <c r="B647" s="277">
        <v>0</v>
      </c>
      <c r="C647" s="277" t="s">
        <v>116</v>
      </c>
      <c r="D647" s="278" t="s">
        <v>1260</v>
      </c>
      <c r="E647" s="278" t="s">
        <v>1261</v>
      </c>
      <c r="F647" s="278" t="s">
        <v>1262</v>
      </c>
      <c r="G647" s="279">
        <v>2011</v>
      </c>
      <c r="H647" s="279" t="s">
        <v>1275</v>
      </c>
      <c r="I647" s="279">
        <v>2</v>
      </c>
      <c r="J647" s="279" t="s">
        <v>1742</v>
      </c>
      <c r="K647" s="279" t="s">
        <v>1743</v>
      </c>
      <c r="L647" s="279" t="s">
        <v>1336</v>
      </c>
      <c r="M647" s="280">
        <v>1</v>
      </c>
      <c r="N647" s="281"/>
      <c r="O647" s="282">
        <f t="shared" si="218"/>
        <v>0</v>
      </c>
      <c r="P647" s="302"/>
      <c r="Q647" s="282">
        <f>O647*P647</f>
        <v>0</v>
      </c>
      <c r="R647" s="283">
        <f>S647/(M647*I647)</f>
        <v>0</v>
      </c>
      <c r="S647" s="282">
        <f>O647+Q647</f>
        <v>0</v>
      </c>
      <c r="T647" s="284"/>
      <c r="U647" s="285">
        <v>1</v>
      </c>
      <c r="V647" s="283">
        <f>T647*U647*M647</f>
        <v>0</v>
      </c>
      <c r="W647" s="301"/>
      <c r="X647" s="283">
        <f t="shared" si="219"/>
        <v>0</v>
      </c>
      <c r="Y647" s="283">
        <f>Z647/(M647*U647)</f>
        <v>0</v>
      </c>
      <c r="Z647" s="283">
        <f t="shared" si="220"/>
        <v>0</v>
      </c>
      <c r="AA647" s="286"/>
      <c r="AB647" s="287"/>
      <c r="AC647" s="284"/>
    </row>
    <row r="648" spans="1:29" s="288" customFormat="1" ht="33.75">
      <c r="A648" s="277">
        <v>72</v>
      </c>
      <c r="B648" s="277">
        <v>0</v>
      </c>
      <c r="C648" s="277" t="s">
        <v>116</v>
      </c>
      <c r="D648" s="278" t="s">
        <v>1263</v>
      </c>
      <c r="E648" s="278" t="s">
        <v>1264</v>
      </c>
      <c r="F648" s="278">
        <v>4116.4115000000002</v>
      </c>
      <c r="G648" s="279">
        <v>2011</v>
      </c>
      <c r="H648" s="279" t="s">
        <v>1275</v>
      </c>
      <c r="I648" s="279">
        <v>2</v>
      </c>
      <c r="J648" s="279" t="s">
        <v>1744</v>
      </c>
      <c r="K648" s="279">
        <v>0</v>
      </c>
      <c r="L648" s="279" t="s">
        <v>1705</v>
      </c>
      <c r="M648" s="280">
        <v>2</v>
      </c>
      <c r="N648" s="281"/>
      <c r="O648" s="282">
        <f t="shared" si="218"/>
        <v>0</v>
      </c>
      <c r="P648" s="302"/>
      <c r="Q648" s="282">
        <f>O648*P648</f>
        <v>0</v>
      </c>
      <c r="R648" s="283">
        <f>S648/(M648*I648)</f>
        <v>0</v>
      </c>
      <c r="S648" s="282">
        <f>O648+Q648</f>
        <v>0</v>
      </c>
      <c r="T648" s="284"/>
      <c r="U648" s="285">
        <v>1</v>
      </c>
      <c r="V648" s="283">
        <f>T648*U648*M648</f>
        <v>0</v>
      </c>
      <c r="W648" s="301"/>
      <c r="X648" s="283">
        <f t="shared" si="219"/>
        <v>0</v>
      </c>
      <c r="Y648" s="283">
        <f>Z648/(M648*U648)</f>
        <v>0</v>
      </c>
      <c r="Z648" s="283">
        <f t="shared" si="220"/>
        <v>0</v>
      </c>
      <c r="AA648" s="286"/>
      <c r="AB648" s="287"/>
      <c r="AC648" s="284"/>
    </row>
    <row r="649" spans="1:29" s="288" customFormat="1" ht="33.75">
      <c r="A649" s="277">
        <v>73</v>
      </c>
      <c r="B649" s="277">
        <v>0</v>
      </c>
      <c r="C649" s="277" t="s">
        <v>155</v>
      </c>
      <c r="D649" s="278" t="s">
        <v>1265</v>
      </c>
      <c r="E649" s="278" t="s">
        <v>1266</v>
      </c>
      <c r="F649" s="278" t="s">
        <v>1267</v>
      </c>
      <c r="G649" s="279">
        <v>2009</v>
      </c>
      <c r="H649" s="279" t="s">
        <v>1275</v>
      </c>
      <c r="I649" s="279">
        <v>2</v>
      </c>
      <c r="J649" s="279">
        <v>0</v>
      </c>
      <c r="K649" s="279" t="s">
        <v>1267</v>
      </c>
      <c r="L649" s="279" t="s">
        <v>1745</v>
      </c>
      <c r="M649" s="280">
        <v>1</v>
      </c>
      <c r="N649" s="281"/>
      <c r="O649" s="282">
        <f t="shared" si="218"/>
        <v>0</v>
      </c>
      <c r="P649" s="302"/>
      <c r="Q649" s="282">
        <f>O649*P649</f>
        <v>0</v>
      </c>
      <c r="R649" s="283">
        <f>S649/(M649*I649)</f>
        <v>0</v>
      </c>
      <c r="S649" s="282">
        <f>O649+Q649</f>
        <v>0</v>
      </c>
      <c r="T649" s="284"/>
      <c r="U649" s="285">
        <v>1</v>
      </c>
      <c r="V649" s="283">
        <f>T649*U649*M649</f>
        <v>0</v>
      </c>
      <c r="W649" s="301"/>
      <c r="X649" s="283">
        <f t="shared" si="219"/>
        <v>0</v>
      </c>
      <c r="Y649" s="283">
        <f>Z649/(M649*U649)</f>
        <v>0</v>
      </c>
      <c r="Z649" s="283">
        <f t="shared" si="220"/>
        <v>0</v>
      </c>
      <c r="AA649" s="286"/>
      <c r="AB649" s="287"/>
      <c r="AC649" s="284"/>
    </row>
    <row r="650" spans="1:29" s="119" customFormat="1">
      <c r="A650" s="294">
        <v>74</v>
      </c>
      <c r="B650" s="294">
        <v>23.8</v>
      </c>
      <c r="C650" s="294" t="s">
        <v>155</v>
      </c>
      <c r="D650" s="295" t="s">
        <v>708</v>
      </c>
      <c r="E650" s="295" t="s">
        <v>709</v>
      </c>
      <c r="F650" s="295" t="s">
        <v>710</v>
      </c>
      <c r="G650" s="296">
        <v>0</v>
      </c>
      <c r="H650" s="296" t="s">
        <v>1275</v>
      </c>
      <c r="I650" s="296">
        <v>2</v>
      </c>
      <c r="J650" s="296">
        <v>0</v>
      </c>
      <c r="K650" s="296" t="s">
        <v>710</v>
      </c>
      <c r="L650" s="296">
        <v>0</v>
      </c>
      <c r="M650" s="174">
        <v>1</v>
      </c>
      <c r="N650" s="297"/>
      <c r="O650" s="298">
        <f t="shared" ref="O650:O679" si="237">M650*N650*I650</f>
        <v>0</v>
      </c>
      <c r="P650" s="303"/>
      <c r="Q650" s="298">
        <f t="shared" ref="Q650:Q679" si="238">O650*P650</f>
        <v>0</v>
      </c>
      <c r="R650" s="299">
        <f t="shared" ref="R650:R679" si="239">S650/(M650*I650)</f>
        <v>0</v>
      </c>
      <c r="S650" s="298">
        <f t="shared" ref="S650:S679" si="240">O650+Q650</f>
        <v>0</v>
      </c>
      <c r="T650" s="271"/>
      <c r="U650" s="300">
        <v>1</v>
      </c>
      <c r="V650" s="299">
        <f t="shared" ref="V650:V679" si="241">T650*U650*M650</f>
        <v>0</v>
      </c>
      <c r="W650" s="301"/>
      <c r="X650" s="299">
        <f t="shared" ref="X650:X679" si="242">V650*W650</f>
        <v>0</v>
      </c>
      <c r="Y650" s="299">
        <f t="shared" ref="Y650:Y679" si="243">Z650/(M650*U650)</f>
        <v>0</v>
      </c>
      <c r="Z650" s="299">
        <f t="shared" ref="Z650:Z679" si="244">V650+X650</f>
        <v>0</v>
      </c>
      <c r="AA650" s="274"/>
      <c r="AB650" s="271"/>
      <c r="AC650" s="271"/>
    </row>
    <row r="651" spans="1:29" s="119" customFormat="1">
      <c r="A651" s="294">
        <v>74</v>
      </c>
      <c r="B651" s="294">
        <v>23.9</v>
      </c>
      <c r="C651" s="294" t="s">
        <v>155</v>
      </c>
      <c r="D651" s="295" t="s">
        <v>711</v>
      </c>
      <c r="E651" s="295" t="s">
        <v>712</v>
      </c>
      <c r="F651" s="295" t="s">
        <v>713</v>
      </c>
      <c r="G651" s="296">
        <v>0</v>
      </c>
      <c r="H651" s="296" t="s">
        <v>1275</v>
      </c>
      <c r="I651" s="296">
        <v>2</v>
      </c>
      <c r="J651" s="296">
        <v>0</v>
      </c>
      <c r="K651" s="296" t="s">
        <v>713</v>
      </c>
      <c r="L651" s="296">
        <v>0</v>
      </c>
      <c r="M651" s="174">
        <v>1</v>
      </c>
      <c r="N651" s="297"/>
      <c r="O651" s="298">
        <f t="shared" si="237"/>
        <v>0</v>
      </c>
      <c r="P651" s="303"/>
      <c r="Q651" s="298">
        <f t="shared" si="238"/>
        <v>0</v>
      </c>
      <c r="R651" s="299">
        <f t="shared" si="239"/>
        <v>0</v>
      </c>
      <c r="S651" s="298">
        <f t="shared" si="240"/>
        <v>0</v>
      </c>
      <c r="T651" s="271"/>
      <c r="U651" s="300">
        <v>1</v>
      </c>
      <c r="V651" s="299">
        <f t="shared" si="241"/>
        <v>0</v>
      </c>
      <c r="W651" s="301"/>
      <c r="X651" s="299">
        <f t="shared" si="242"/>
        <v>0</v>
      </c>
      <c r="Y651" s="299">
        <f t="shared" si="243"/>
        <v>0</v>
      </c>
      <c r="Z651" s="299">
        <f t="shared" si="244"/>
        <v>0</v>
      </c>
      <c r="AA651" s="274"/>
      <c r="AB651" s="271"/>
      <c r="AC651" s="271"/>
    </row>
    <row r="652" spans="1:29" s="119" customFormat="1" ht="22.5">
      <c r="A652" s="294">
        <v>74</v>
      </c>
      <c r="B652" s="294" t="s">
        <v>1771</v>
      </c>
      <c r="C652" s="294" t="s">
        <v>155</v>
      </c>
      <c r="D652" s="295" t="s">
        <v>711</v>
      </c>
      <c r="E652" s="295" t="s">
        <v>714</v>
      </c>
      <c r="F652" s="295" t="s">
        <v>715</v>
      </c>
      <c r="G652" s="296">
        <v>0</v>
      </c>
      <c r="H652" s="296" t="s">
        <v>1275</v>
      </c>
      <c r="I652" s="296">
        <v>2</v>
      </c>
      <c r="J652" s="296">
        <v>0</v>
      </c>
      <c r="K652" s="296" t="s">
        <v>715</v>
      </c>
      <c r="L652" s="296">
        <v>0</v>
      </c>
      <c r="M652" s="174">
        <v>1</v>
      </c>
      <c r="N652" s="297"/>
      <c r="O652" s="298">
        <f t="shared" si="237"/>
        <v>0</v>
      </c>
      <c r="P652" s="303"/>
      <c r="Q652" s="298">
        <f t="shared" si="238"/>
        <v>0</v>
      </c>
      <c r="R652" s="299">
        <f t="shared" si="239"/>
        <v>0</v>
      </c>
      <c r="S652" s="298">
        <f t="shared" si="240"/>
        <v>0</v>
      </c>
      <c r="T652" s="271"/>
      <c r="U652" s="300">
        <v>1</v>
      </c>
      <c r="V652" s="299">
        <f t="shared" si="241"/>
        <v>0</v>
      </c>
      <c r="W652" s="301"/>
      <c r="X652" s="299">
        <f t="shared" si="242"/>
        <v>0</v>
      </c>
      <c r="Y652" s="299">
        <f t="shared" si="243"/>
        <v>0</v>
      </c>
      <c r="Z652" s="299">
        <f t="shared" si="244"/>
        <v>0</v>
      </c>
      <c r="AA652" s="274"/>
      <c r="AB652" s="271"/>
      <c r="AC652" s="271"/>
    </row>
    <row r="653" spans="1:29" s="288" customFormat="1">
      <c r="A653" s="277">
        <v>74</v>
      </c>
      <c r="B653" s="277">
        <v>0</v>
      </c>
      <c r="C653" s="277">
        <v>0</v>
      </c>
      <c r="D653" s="278">
        <v>0</v>
      </c>
      <c r="E653" s="278">
        <v>0</v>
      </c>
      <c r="F653" s="278">
        <v>0</v>
      </c>
      <c r="G653" s="279">
        <v>0</v>
      </c>
      <c r="H653" s="279">
        <v>0</v>
      </c>
      <c r="I653" s="279">
        <v>0</v>
      </c>
      <c r="J653" s="279">
        <v>0</v>
      </c>
      <c r="K653" s="279">
        <v>0</v>
      </c>
      <c r="L653" s="279">
        <v>0</v>
      </c>
      <c r="M653" s="280">
        <v>0</v>
      </c>
      <c r="N653" s="281"/>
      <c r="O653" s="282">
        <f>SUM(O650:O652)</f>
        <v>0</v>
      </c>
      <c r="P653" s="309"/>
      <c r="Q653" s="282">
        <f t="shared" ref="Q653:Z653" si="245">SUM(Q650:Q652)</f>
        <v>0</v>
      </c>
      <c r="R653" s="282"/>
      <c r="S653" s="282">
        <f t="shared" si="245"/>
        <v>0</v>
      </c>
      <c r="T653" s="309"/>
      <c r="U653" s="282">
        <f t="shared" si="245"/>
        <v>3</v>
      </c>
      <c r="V653" s="282">
        <f t="shared" si="245"/>
        <v>0</v>
      </c>
      <c r="W653" s="301"/>
      <c r="X653" s="282">
        <f t="shared" si="245"/>
        <v>0</v>
      </c>
      <c r="Y653" s="282"/>
      <c r="Z653" s="282">
        <f t="shared" si="245"/>
        <v>0</v>
      </c>
      <c r="AA653" s="286"/>
      <c r="AB653" s="287"/>
      <c r="AC653" s="284"/>
    </row>
    <row r="654" spans="1:29" s="119" customFormat="1" ht="67.5">
      <c r="A654" s="294">
        <v>75</v>
      </c>
      <c r="B654" s="294">
        <v>5.0999999999999996</v>
      </c>
      <c r="C654" s="294" t="s">
        <v>116</v>
      </c>
      <c r="D654" s="295" t="s">
        <v>239</v>
      </c>
      <c r="E654" s="295" t="s">
        <v>240</v>
      </c>
      <c r="F654" s="295" t="s">
        <v>241</v>
      </c>
      <c r="G654" s="296">
        <v>1999</v>
      </c>
      <c r="H654" s="296" t="s">
        <v>1275</v>
      </c>
      <c r="I654" s="296">
        <v>2</v>
      </c>
      <c r="J654" s="296" t="s">
        <v>1344</v>
      </c>
      <c r="K654" s="296" t="s">
        <v>1345</v>
      </c>
      <c r="L654" s="296" t="s">
        <v>1346</v>
      </c>
      <c r="M654" s="174">
        <v>8</v>
      </c>
      <c r="N654" s="297"/>
      <c r="O654" s="298">
        <f t="shared" si="237"/>
        <v>0</v>
      </c>
      <c r="P654" s="303"/>
      <c r="Q654" s="298">
        <f t="shared" si="238"/>
        <v>0</v>
      </c>
      <c r="R654" s="299">
        <f t="shared" si="239"/>
        <v>0</v>
      </c>
      <c r="S654" s="298">
        <f t="shared" si="240"/>
        <v>0</v>
      </c>
      <c r="T654" s="271"/>
      <c r="U654" s="300">
        <v>1</v>
      </c>
      <c r="V654" s="299">
        <f t="shared" si="241"/>
        <v>0</v>
      </c>
      <c r="W654" s="301"/>
      <c r="X654" s="299">
        <f t="shared" si="242"/>
        <v>0</v>
      </c>
      <c r="Y654" s="299">
        <f t="shared" si="243"/>
        <v>0</v>
      </c>
      <c r="Z654" s="299">
        <f t="shared" si="244"/>
        <v>0</v>
      </c>
      <c r="AA654" s="274"/>
      <c r="AB654" s="271"/>
      <c r="AC654" s="271"/>
    </row>
    <row r="655" spans="1:29" s="119" customFormat="1">
      <c r="A655" s="294">
        <v>75</v>
      </c>
      <c r="B655" s="294">
        <v>5.6</v>
      </c>
      <c r="C655" s="294" t="s">
        <v>116</v>
      </c>
      <c r="D655" s="295" t="s">
        <v>247</v>
      </c>
      <c r="E655" s="295" t="s">
        <v>248</v>
      </c>
      <c r="F655" s="295" t="s">
        <v>249</v>
      </c>
      <c r="G655" s="296">
        <v>2011</v>
      </c>
      <c r="H655" s="296" t="s">
        <v>1275</v>
      </c>
      <c r="I655" s="296">
        <v>2</v>
      </c>
      <c r="J655" s="296">
        <v>0</v>
      </c>
      <c r="K655" s="296">
        <v>0</v>
      </c>
      <c r="L655" s="296" t="s">
        <v>1355</v>
      </c>
      <c r="M655" s="174">
        <v>1</v>
      </c>
      <c r="N655" s="297"/>
      <c r="O655" s="298">
        <f t="shared" si="237"/>
        <v>0</v>
      </c>
      <c r="P655" s="303"/>
      <c r="Q655" s="298">
        <f t="shared" si="238"/>
        <v>0</v>
      </c>
      <c r="R655" s="299">
        <f t="shared" si="239"/>
        <v>0</v>
      </c>
      <c r="S655" s="298">
        <f t="shared" si="240"/>
        <v>0</v>
      </c>
      <c r="T655" s="271"/>
      <c r="U655" s="300">
        <v>1</v>
      </c>
      <c r="V655" s="299">
        <f t="shared" si="241"/>
        <v>0</v>
      </c>
      <c r="W655" s="301"/>
      <c r="X655" s="299">
        <f t="shared" si="242"/>
        <v>0</v>
      </c>
      <c r="Y655" s="299">
        <f t="shared" si="243"/>
        <v>0</v>
      </c>
      <c r="Z655" s="299">
        <f t="shared" si="244"/>
        <v>0</v>
      </c>
      <c r="AA655" s="274"/>
      <c r="AB655" s="271"/>
      <c r="AC655" s="271"/>
    </row>
    <row r="656" spans="1:29" s="288" customFormat="1">
      <c r="A656" s="277">
        <v>75</v>
      </c>
      <c r="B656" s="277">
        <v>0</v>
      </c>
      <c r="C656" s="277">
        <v>0</v>
      </c>
      <c r="D656" s="278">
        <v>0</v>
      </c>
      <c r="E656" s="278">
        <v>0</v>
      </c>
      <c r="F656" s="278">
        <v>0</v>
      </c>
      <c r="G656" s="279">
        <v>0</v>
      </c>
      <c r="H656" s="279">
        <v>0</v>
      </c>
      <c r="I656" s="279">
        <v>0</v>
      </c>
      <c r="J656" s="279">
        <v>0</v>
      </c>
      <c r="K656" s="279">
        <v>0</v>
      </c>
      <c r="L656" s="279">
        <v>0</v>
      </c>
      <c r="M656" s="280">
        <v>0</v>
      </c>
      <c r="N656" s="281"/>
      <c r="O656" s="282">
        <f>SUM(O654:O655)</f>
        <v>0</v>
      </c>
      <c r="P656" s="309"/>
      <c r="Q656" s="282">
        <f t="shared" ref="Q656:Z656" si="246">SUM(Q654:Q655)</f>
        <v>0</v>
      </c>
      <c r="R656" s="282"/>
      <c r="S656" s="282">
        <f t="shared" si="246"/>
        <v>0</v>
      </c>
      <c r="T656" s="309"/>
      <c r="U656" s="282">
        <f t="shared" si="246"/>
        <v>2</v>
      </c>
      <c r="V656" s="282">
        <f t="shared" si="246"/>
        <v>0</v>
      </c>
      <c r="W656" s="301"/>
      <c r="X656" s="282">
        <f t="shared" si="246"/>
        <v>0</v>
      </c>
      <c r="Y656" s="282"/>
      <c r="Z656" s="282">
        <f t="shared" si="246"/>
        <v>0</v>
      </c>
      <c r="AA656" s="286"/>
      <c r="AB656" s="287"/>
      <c r="AC656" s="284"/>
    </row>
    <row r="657" spans="1:29" s="119" customFormat="1" ht="33.75">
      <c r="A657" s="294">
        <v>76</v>
      </c>
      <c r="B657" s="294">
        <v>9.18</v>
      </c>
      <c r="C657" s="294" t="s">
        <v>155</v>
      </c>
      <c r="D657" s="295" t="s">
        <v>377</v>
      </c>
      <c r="E657" s="295" t="s">
        <v>380</v>
      </c>
      <c r="F657" s="295" t="s">
        <v>381</v>
      </c>
      <c r="G657" s="296">
        <v>2006</v>
      </c>
      <c r="H657" s="296" t="s">
        <v>1275</v>
      </c>
      <c r="I657" s="296">
        <v>2</v>
      </c>
      <c r="J657" s="296">
        <v>0</v>
      </c>
      <c r="K657" s="296" t="s">
        <v>381</v>
      </c>
      <c r="L657" s="296">
        <v>0</v>
      </c>
      <c r="M657" s="174">
        <v>1</v>
      </c>
      <c r="N657" s="297"/>
      <c r="O657" s="298">
        <f t="shared" si="237"/>
        <v>0</v>
      </c>
      <c r="P657" s="303"/>
      <c r="Q657" s="298">
        <f t="shared" si="238"/>
        <v>0</v>
      </c>
      <c r="R657" s="299">
        <f t="shared" si="239"/>
        <v>0</v>
      </c>
      <c r="S657" s="298">
        <f t="shared" si="240"/>
        <v>0</v>
      </c>
      <c r="T657" s="271"/>
      <c r="U657" s="300">
        <v>1</v>
      </c>
      <c r="V657" s="299">
        <f t="shared" si="241"/>
        <v>0</v>
      </c>
      <c r="W657" s="301"/>
      <c r="X657" s="299">
        <f t="shared" si="242"/>
        <v>0</v>
      </c>
      <c r="Y657" s="299">
        <f t="shared" si="243"/>
        <v>0</v>
      </c>
      <c r="Z657" s="299">
        <f t="shared" si="244"/>
        <v>0</v>
      </c>
      <c r="AA657" s="274"/>
      <c r="AB657" s="271"/>
      <c r="AC657" s="271"/>
    </row>
    <row r="658" spans="1:29" s="119" customFormat="1">
      <c r="A658" s="294">
        <v>76</v>
      </c>
      <c r="B658" s="294">
        <v>9.2200000000000006</v>
      </c>
      <c r="C658" s="294" t="s">
        <v>155</v>
      </c>
      <c r="D658" s="295" t="s">
        <v>377</v>
      </c>
      <c r="E658" s="295" t="s">
        <v>385</v>
      </c>
      <c r="F658" s="295">
        <v>204957</v>
      </c>
      <c r="G658" s="296">
        <v>0</v>
      </c>
      <c r="H658" s="296" t="s">
        <v>1275</v>
      </c>
      <c r="I658" s="296">
        <v>2</v>
      </c>
      <c r="J658" s="296" t="s">
        <v>1425</v>
      </c>
      <c r="K658" s="296">
        <v>204957</v>
      </c>
      <c r="L658" s="296">
        <v>0</v>
      </c>
      <c r="M658" s="174">
        <v>1</v>
      </c>
      <c r="N658" s="297"/>
      <c r="O658" s="298">
        <f t="shared" si="237"/>
        <v>0</v>
      </c>
      <c r="P658" s="303"/>
      <c r="Q658" s="298">
        <f t="shared" si="238"/>
        <v>0</v>
      </c>
      <c r="R658" s="299">
        <f t="shared" si="239"/>
        <v>0</v>
      </c>
      <c r="S658" s="298">
        <f t="shared" si="240"/>
        <v>0</v>
      </c>
      <c r="T658" s="271"/>
      <c r="U658" s="300">
        <v>1</v>
      </c>
      <c r="V658" s="299">
        <f t="shared" si="241"/>
        <v>0</v>
      </c>
      <c r="W658" s="301"/>
      <c r="X658" s="299">
        <f t="shared" si="242"/>
        <v>0</v>
      </c>
      <c r="Y658" s="299">
        <f t="shared" si="243"/>
        <v>0</v>
      </c>
      <c r="Z658" s="299">
        <f t="shared" si="244"/>
        <v>0</v>
      </c>
      <c r="AA658" s="274"/>
      <c r="AB658" s="271"/>
      <c r="AC658" s="271"/>
    </row>
    <row r="659" spans="1:29" s="119" customFormat="1">
      <c r="A659" s="294">
        <v>76</v>
      </c>
      <c r="B659" s="294">
        <v>9.25</v>
      </c>
      <c r="C659" s="294" t="s">
        <v>155</v>
      </c>
      <c r="D659" s="295" t="s">
        <v>377</v>
      </c>
      <c r="E659" s="295" t="s">
        <v>388</v>
      </c>
      <c r="F659" s="295">
        <v>860000377</v>
      </c>
      <c r="G659" s="296">
        <v>0</v>
      </c>
      <c r="H659" s="296" t="s">
        <v>1275</v>
      </c>
      <c r="I659" s="296">
        <v>2</v>
      </c>
      <c r="J659" s="296" t="s">
        <v>1425</v>
      </c>
      <c r="K659" s="296">
        <v>860000377</v>
      </c>
      <c r="L659" s="296">
        <v>0</v>
      </c>
      <c r="M659" s="174">
        <v>1</v>
      </c>
      <c r="N659" s="297"/>
      <c r="O659" s="298">
        <f t="shared" si="237"/>
        <v>0</v>
      </c>
      <c r="P659" s="303"/>
      <c r="Q659" s="298">
        <f t="shared" si="238"/>
        <v>0</v>
      </c>
      <c r="R659" s="299">
        <f t="shared" si="239"/>
        <v>0</v>
      </c>
      <c r="S659" s="298">
        <f t="shared" si="240"/>
        <v>0</v>
      </c>
      <c r="T659" s="271"/>
      <c r="U659" s="300">
        <v>1</v>
      </c>
      <c r="V659" s="299">
        <f t="shared" si="241"/>
        <v>0</v>
      </c>
      <c r="W659" s="301"/>
      <c r="X659" s="299">
        <f t="shared" si="242"/>
        <v>0</v>
      </c>
      <c r="Y659" s="299">
        <f t="shared" si="243"/>
        <v>0</v>
      </c>
      <c r="Z659" s="299">
        <f t="shared" si="244"/>
        <v>0</v>
      </c>
      <c r="AA659" s="274"/>
      <c r="AB659" s="271"/>
      <c r="AC659" s="271"/>
    </row>
    <row r="660" spans="1:29" s="288" customFormat="1">
      <c r="A660" s="277">
        <v>76</v>
      </c>
      <c r="B660" s="277">
        <v>0</v>
      </c>
      <c r="C660" s="277">
        <v>0</v>
      </c>
      <c r="D660" s="278">
        <v>0</v>
      </c>
      <c r="E660" s="278">
        <v>0</v>
      </c>
      <c r="F660" s="278">
        <v>0</v>
      </c>
      <c r="G660" s="279">
        <v>0</v>
      </c>
      <c r="H660" s="279">
        <v>0</v>
      </c>
      <c r="I660" s="279">
        <v>0</v>
      </c>
      <c r="J660" s="279">
        <v>0</v>
      </c>
      <c r="K660" s="279">
        <v>0</v>
      </c>
      <c r="L660" s="279">
        <v>0</v>
      </c>
      <c r="M660" s="280">
        <v>0</v>
      </c>
      <c r="N660" s="281"/>
      <c r="O660" s="282">
        <f>SUM(O657:O659)</f>
        <v>0</v>
      </c>
      <c r="P660" s="309"/>
      <c r="Q660" s="282">
        <f t="shared" ref="Q660:Z660" si="247">SUM(Q657:Q659)</f>
        <v>0</v>
      </c>
      <c r="R660" s="282"/>
      <c r="S660" s="282">
        <f t="shared" si="247"/>
        <v>0</v>
      </c>
      <c r="T660" s="309"/>
      <c r="U660" s="282">
        <f t="shared" si="247"/>
        <v>3</v>
      </c>
      <c r="V660" s="282">
        <f t="shared" si="247"/>
        <v>0</v>
      </c>
      <c r="W660" s="301"/>
      <c r="X660" s="282">
        <f t="shared" si="247"/>
        <v>0</v>
      </c>
      <c r="Y660" s="282"/>
      <c r="Z660" s="282">
        <f t="shared" si="247"/>
        <v>0</v>
      </c>
      <c r="AA660" s="286"/>
      <c r="AB660" s="287"/>
      <c r="AC660" s="284"/>
    </row>
    <row r="661" spans="1:29" s="119" customFormat="1">
      <c r="A661" s="294">
        <v>77</v>
      </c>
      <c r="B661" s="294">
        <v>21.1</v>
      </c>
      <c r="C661" s="294" t="s">
        <v>116</v>
      </c>
      <c r="D661" s="295" t="s">
        <v>648</v>
      </c>
      <c r="E661" s="295" t="s">
        <v>649</v>
      </c>
      <c r="F661" s="295">
        <v>30584546</v>
      </c>
      <c r="G661" s="296">
        <v>2002</v>
      </c>
      <c r="H661" s="296" t="s">
        <v>1275</v>
      </c>
      <c r="I661" s="296">
        <v>2</v>
      </c>
      <c r="J661" s="296" t="s">
        <v>1532</v>
      </c>
      <c r="K661" s="296">
        <v>0</v>
      </c>
      <c r="L661" s="296" t="s">
        <v>1299</v>
      </c>
      <c r="M661" s="174">
        <v>1</v>
      </c>
      <c r="N661" s="297"/>
      <c r="O661" s="298">
        <f t="shared" si="237"/>
        <v>0</v>
      </c>
      <c r="P661" s="303"/>
      <c r="Q661" s="298">
        <f t="shared" si="238"/>
        <v>0</v>
      </c>
      <c r="R661" s="299">
        <f t="shared" si="239"/>
        <v>0</v>
      </c>
      <c r="S661" s="298">
        <f t="shared" si="240"/>
        <v>0</v>
      </c>
      <c r="T661" s="271"/>
      <c r="U661" s="300">
        <v>1</v>
      </c>
      <c r="V661" s="299">
        <f t="shared" si="241"/>
        <v>0</v>
      </c>
      <c r="W661" s="301"/>
      <c r="X661" s="299">
        <f t="shared" si="242"/>
        <v>0</v>
      </c>
      <c r="Y661" s="299">
        <f t="shared" si="243"/>
        <v>0</v>
      </c>
      <c r="Z661" s="299">
        <f t="shared" si="244"/>
        <v>0</v>
      </c>
      <c r="AA661" s="274"/>
      <c r="AB661" s="271"/>
      <c r="AC661" s="271"/>
    </row>
    <row r="662" spans="1:29" s="119" customFormat="1" ht="22.5">
      <c r="A662" s="294">
        <v>77</v>
      </c>
      <c r="B662" s="294">
        <v>21.9</v>
      </c>
      <c r="C662" s="294" t="s">
        <v>155</v>
      </c>
      <c r="D662" s="295" t="s">
        <v>661</v>
      </c>
      <c r="E662" s="295" t="s">
        <v>662</v>
      </c>
      <c r="F662" s="295">
        <v>13639</v>
      </c>
      <c r="G662" s="296">
        <v>1998</v>
      </c>
      <c r="H662" s="296" t="s">
        <v>1275</v>
      </c>
      <c r="I662" s="296">
        <v>2</v>
      </c>
      <c r="J662" s="296" t="s">
        <v>1545</v>
      </c>
      <c r="K662" s="296">
        <v>13639</v>
      </c>
      <c r="L662" s="296">
        <v>0</v>
      </c>
      <c r="M662" s="174">
        <v>1</v>
      </c>
      <c r="N662" s="297"/>
      <c r="O662" s="298">
        <f t="shared" si="237"/>
        <v>0</v>
      </c>
      <c r="P662" s="303"/>
      <c r="Q662" s="298">
        <f t="shared" si="238"/>
        <v>0</v>
      </c>
      <c r="R662" s="299">
        <f t="shared" si="239"/>
        <v>0</v>
      </c>
      <c r="S662" s="298">
        <f t="shared" si="240"/>
        <v>0</v>
      </c>
      <c r="T662" s="271"/>
      <c r="U662" s="300">
        <v>1</v>
      </c>
      <c r="V662" s="299">
        <f t="shared" si="241"/>
        <v>0</v>
      </c>
      <c r="W662" s="301"/>
      <c r="X662" s="299">
        <f t="shared" si="242"/>
        <v>0</v>
      </c>
      <c r="Y662" s="299">
        <f t="shared" si="243"/>
        <v>0</v>
      </c>
      <c r="Z662" s="299">
        <f t="shared" si="244"/>
        <v>0</v>
      </c>
      <c r="AA662" s="274"/>
      <c r="AB662" s="271"/>
      <c r="AC662" s="271"/>
    </row>
    <row r="663" spans="1:29" s="119" customFormat="1">
      <c r="A663" s="294">
        <v>77</v>
      </c>
      <c r="B663" s="294" t="s">
        <v>1772</v>
      </c>
      <c r="C663" s="294" t="s">
        <v>155</v>
      </c>
      <c r="D663" s="295" t="s">
        <v>661</v>
      </c>
      <c r="E663" s="295" t="s">
        <v>662</v>
      </c>
      <c r="F663" s="295">
        <v>14202202</v>
      </c>
      <c r="G663" s="296">
        <v>2002</v>
      </c>
      <c r="H663" s="296" t="s">
        <v>1275</v>
      </c>
      <c r="I663" s="296">
        <v>2</v>
      </c>
      <c r="J663" s="296" t="s">
        <v>874</v>
      </c>
      <c r="K663" s="296">
        <v>14202202</v>
      </c>
      <c r="L663" s="296">
        <v>0</v>
      </c>
      <c r="M663" s="174">
        <v>1</v>
      </c>
      <c r="N663" s="297"/>
      <c r="O663" s="298">
        <f t="shared" si="237"/>
        <v>0</v>
      </c>
      <c r="P663" s="303"/>
      <c r="Q663" s="298">
        <f t="shared" si="238"/>
        <v>0</v>
      </c>
      <c r="R663" s="299">
        <f t="shared" si="239"/>
        <v>0</v>
      </c>
      <c r="S663" s="298">
        <f t="shared" si="240"/>
        <v>0</v>
      </c>
      <c r="T663" s="271"/>
      <c r="U663" s="300">
        <v>1</v>
      </c>
      <c r="V663" s="299">
        <f t="shared" si="241"/>
        <v>0</v>
      </c>
      <c r="W663" s="301"/>
      <c r="X663" s="299">
        <f t="shared" si="242"/>
        <v>0</v>
      </c>
      <c r="Y663" s="299">
        <f t="shared" si="243"/>
        <v>0</v>
      </c>
      <c r="Z663" s="299">
        <f t="shared" si="244"/>
        <v>0</v>
      </c>
      <c r="AA663" s="274"/>
      <c r="AB663" s="271"/>
      <c r="AC663" s="271"/>
    </row>
    <row r="664" spans="1:29" s="119" customFormat="1" ht="45">
      <c r="A664" s="294">
        <v>77</v>
      </c>
      <c r="B664" s="294">
        <v>21.12</v>
      </c>
      <c r="C664" s="294" t="s">
        <v>155</v>
      </c>
      <c r="D664" s="295" t="s">
        <v>661</v>
      </c>
      <c r="E664" s="295" t="s">
        <v>665</v>
      </c>
      <c r="F664" s="295" t="s">
        <v>666</v>
      </c>
      <c r="G664" s="296">
        <v>2010</v>
      </c>
      <c r="H664" s="296" t="s">
        <v>1275</v>
      </c>
      <c r="I664" s="296">
        <v>2</v>
      </c>
      <c r="J664" s="296" t="s">
        <v>1545</v>
      </c>
      <c r="K664" s="296" t="s">
        <v>666</v>
      </c>
      <c r="L664" s="296">
        <v>0</v>
      </c>
      <c r="M664" s="174">
        <v>1</v>
      </c>
      <c r="N664" s="297"/>
      <c r="O664" s="298">
        <f t="shared" si="237"/>
        <v>0</v>
      </c>
      <c r="P664" s="303"/>
      <c r="Q664" s="298">
        <f t="shared" si="238"/>
        <v>0</v>
      </c>
      <c r="R664" s="299">
        <f t="shared" si="239"/>
        <v>0</v>
      </c>
      <c r="S664" s="298">
        <f t="shared" si="240"/>
        <v>0</v>
      </c>
      <c r="T664" s="271"/>
      <c r="U664" s="300">
        <v>1</v>
      </c>
      <c r="V664" s="299">
        <f t="shared" si="241"/>
        <v>0</v>
      </c>
      <c r="W664" s="301"/>
      <c r="X664" s="299">
        <f t="shared" si="242"/>
        <v>0</v>
      </c>
      <c r="Y664" s="299">
        <f t="shared" si="243"/>
        <v>0</v>
      </c>
      <c r="Z664" s="299">
        <f t="shared" si="244"/>
        <v>0</v>
      </c>
      <c r="AA664" s="274"/>
      <c r="AB664" s="271"/>
      <c r="AC664" s="271"/>
    </row>
    <row r="665" spans="1:29" s="119" customFormat="1" ht="22.5">
      <c r="A665" s="294">
        <v>77</v>
      </c>
      <c r="B665" s="294">
        <v>21.13</v>
      </c>
      <c r="C665" s="294" t="s">
        <v>155</v>
      </c>
      <c r="D665" s="295" t="s">
        <v>661</v>
      </c>
      <c r="E665" s="295" t="s">
        <v>667</v>
      </c>
      <c r="F665" s="295" t="s">
        <v>668</v>
      </c>
      <c r="G665" s="296">
        <v>2000</v>
      </c>
      <c r="H665" s="296" t="s">
        <v>1275</v>
      </c>
      <c r="I665" s="296">
        <v>2</v>
      </c>
      <c r="J665" s="296">
        <v>0</v>
      </c>
      <c r="K665" s="296" t="s">
        <v>668</v>
      </c>
      <c r="L665" s="296">
        <v>0</v>
      </c>
      <c r="M665" s="174">
        <v>1</v>
      </c>
      <c r="N665" s="297"/>
      <c r="O665" s="298">
        <f t="shared" si="237"/>
        <v>0</v>
      </c>
      <c r="P665" s="303"/>
      <c r="Q665" s="298">
        <f t="shared" si="238"/>
        <v>0</v>
      </c>
      <c r="R665" s="299">
        <f t="shared" si="239"/>
        <v>0</v>
      </c>
      <c r="S665" s="298">
        <f t="shared" si="240"/>
        <v>0</v>
      </c>
      <c r="T665" s="271"/>
      <c r="U665" s="300">
        <v>1</v>
      </c>
      <c r="V665" s="299">
        <f t="shared" si="241"/>
        <v>0</v>
      </c>
      <c r="W665" s="301"/>
      <c r="X665" s="299">
        <f t="shared" si="242"/>
        <v>0</v>
      </c>
      <c r="Y665" s="299">
        <f t="shared" si="243"/>
        <v>0</v>
      </c>
      <c r="Z665" s="299">
        <f t="shared" si="244"/>
        <v>0</v>
      </c>
      <c r="AA665" s="274"/>
      <c r="AB665" s="271"/>
      <c r="AC665" s="271"/>
    </row>
    <row r="666" spans="1:29" s="288" customFormat="1">
      <c r="A666" s="277">
        <v>77</v>
      </c>
      <c r="B666" s="277">
        <v>0</v>
      </c>
      <c r="C666" s="277">
        <v>0</v>
      </c>
      <c r="D666" s="278">
        <v>0</v>
      </c>
      <c r="E666" s="278">
        <v>0</v>
      </c>
      <c r="F666" s="278">
        <v>0</v>
      </c>
      <c r="G666" s="279">
        <v>0</v>
      </c>
      <c r="H666" s="279">
        <v>0</v>
      </c>
      <c r="I666" s="279">
        <v>0</v>
      </c>
      <c r="J666" s="279">
        <v>0</v>
      </c>
      <c r="K666" s="279">
        <v>0</v>
      </c>
      <c r="L666" s="279">
        <v>0</v>
      </c>
      <c r="M666" s="280">
        <v>0</v>
      </c>
      <c r="N666" s="281"/>
      <c r="O666" s="282">
        <f>SUM(O661:O665)</f>
        <v>0</v>
      </c>
      <c r="P666" s="309"/>
      <c r="Q666" s="282">
        <f t="shared" ref="Q666:Z666" si="248">SUM(Q661:Q665)</f>
        <v>0</v>
      </c>
      <c r="R666" s="282"/>
      <c r="S666" s="282">
        <f t="shared" si="248"/>
        <v>0</v>
      </c>
      <c r="T666" s="309"/>
      <c r="U666" s="282">
        <f t="shared" si="248"/>
        <v>5</v>
      </c>
      <c r="V666" s="282">
        <f t="shared" si="248"/>
        <v>0</v>
      </c>
      <c r="W666" s="301"/>
      <c r="X666" s="282">
        <f t="shared" si="248"/>
        <v>0</v>
      </c>
      <c r="Y666" s="282"/>
      <c r="Z666" s="282">
        <f t="shared" si="248"/>
        <v>0</v>
      </c>
      <c r="AA666" s="286"/>
      <c r="AB666" s="287"/>
      <c r="AC666" s="284"/>
    </row>
    <row r="667" spans="1:29" s="288" customFormat="1" ht="33.75">
      <c r="A667" s="277">
        <v>78</v>
      </c>
      <c r="B667" s="277">
        <v>48.1</v>
      </c>
      <c r="C667" s="277" t="s">
        <v>116</v>
      </c>
      <c r="D667" s="278" t="s">
        <v>1168</v>
      </c>
      <c r="E667" s="278" t="s">
        <v>1169</v>
      </c>
      <c r="F667" s="278" t="s">
        <v>1170</v>
      </c>
      <c r="G667" s="279">
        <v>2011</v>
      </c>
      <c r="H667" s="279" t="s">
        <v>1275</v>
      </c>
      <c r="I667" s="279">
        <v>2</v>
      </c>
      <c r="J667" s="279" t="s">
        <v>1696</v>
      </c>
      <c r="K667" s="279">
        <v>0</v>
      </c>
      <c r="L667" s="279">
        <v>0</v>
      </c>
      <c r="M667" s="280">
        <v>2</v>
      </c>
      <c r="N667" s="281"/>
      <c r="O667" s="282">
        <f t="shared" si="237"/>
        <v>0</v>
      </c>
      <c r="P667" s="302"/>
      <c r="Q667" s="282">
        <f t="shared" si="238"/>
        <v>0</v>
      </c>
      <c r="R667" s="283">
        <f t="shared" si="239"/>
        <v>0</v>
      </c>
      <c r="S667" s="282">
        <f t="shared" si="240"/>
        <v>0</v>
      </c>
      <c r="T667" s="284"/>
      <c r="U667" s="285">
        <v>1</v>
      </c>
      <c r="V667" s="283">
        <f t="shared" si="241"/>
        <v>0</v>
      </c>
      <c r="W667" s="301"/>
      <c r="X667" s="283">
        <f t="shared" si="242"/>
        <v>0</v>
      </c>
      <c r="Y667" s="283">
        <f t="shared" si="243"/>
        <v>0</v>
      </c>
      <c r="Z667" s="283">
        <f t="shared" si="244"/>
        <v>0</v>
      </c>
      <c r="AA667" s="286"/>
      <c r="AB667" s="287"/>
      <c r="AC667" s="284"/>
    </row>
    <row r="668" spans="1:29" s="119" customFormat="1" ht="22.5">
      <c r="A668" s="294">
        <v>79</v>
      </c>
      <c r="B668" s="294">
        <v>8.6999999999999993</v>
      </c>
      <c r="C668" s="294" t="s">
        <v>116</v>
      </c>
      <c r="D668" s="295" t="s">
        <v>316</v>
      </c>
      <c r="E668" s="295" t="s">
        <v>317</v>
      </c>
      <c r="F668" s="295">
        <v>3604356</v>
      </c>
      <c r="G668" s="296">
        <v>2003</v>
      </c>
      <c r="H668" s="296" t="s">
        <v>1275</v>
      </c>
      <c r="I668" s="296">
        <v>2</v>
      </c>
      <c r="J668" s="296" t="s">
        <v>1396</v>
      </c>
      <c r="K668" s="296" t="s">
        <v>1397</v>
      </c>
      <c r="L668" s="296" t="s">
        <v>1398</v>
      </c>
      <c r="M668" s="174">
        <v>1</v>
      </c>
      <c r="N668" s="297"/>
      <c r="O668" s="298">
        <f t="shared" si="237"/>
        <v>0</v>
      </c>
      <c r="P668" s="303"/>
      <c r="Q668" s="298">
        <f t="shared" si="238"/>
        <v>0</v>
      </c>
      <c r="R668" s="299">
        <f t="shared" si="239"/>
        <v>0</v>
      </c>
      <c r="S668" s="298">
        <f t="shared" si="240"/>
        <v>0</v>
      </c>
      <c r="T668" s="271"/>
      <c r="U668" s="300">
        <v>1</v>
      </c>
      <c r="V668" s="299">
        <f t="shared" si="241"/>
        <v>0</v>
      </c>
      <c r="W668" s="301"/>
      <c r="X668" s="299">
        <f t="shared" si="242"/>
        <v>0</v>
      </c>
      <c r="Y668" s="299">
        <f t="shared" si="243"/>
        <v>0</v>
      </c>
      <c r="Z668" s="299">
        <f t="shared" si="244"/>
        <v>0</v>
      </c>
      <c r="AA668" s="274"/>
      <c r="AB668" s="271"/>
      <c r="AC668" s="271"/>
    </row>
    <row r="669" spans="1:29" s="119" customFormat="1" ht="22.5">
      <c r="A669" s="294">
        <v>79</v>
      </c>
      <c r="B669" s="294">
        <v>8.11</v>
      </c>
      <c r="C669" s="294" t="s">
        <v>116</v>
      </c>
      <c r="D669" s="295" t="s">
        <v>316</v>
      </c>
      <c r="E669" s="295" t="s">
        <v>325</v>
      </c>
      <c r="F669" s="295">
        <v>8005784</v>
      </c>
      <c r="G669" s="296">
        <v>2005</v>
      </c>
      <c r="H669" s="296" t="s">
        <v>1275</v>
      </c>
      <c r="I669" s="296">
        <v>2</v>
      </c>
      <c r="J669" s="296" t="s">
        <v>1387</v>
      </c>
      <c r="K669" s="296">
        <v>0</v>
      </c>
      <c r="L669" s="296" t="s">
        <v>1299</v>
      </c>
      <c r="M669" s="174">
        <v>1</v>
      </c>
      <c r="N669" s="297"/>
      <c r="O669" s="298">
        <f t="shared" si="237"/>
        <v>0</v>
      </c>
      <c r="P669" s="303"/>
      <c r="Q669" s="298">
        <f t="shared" si="238"/>
        <v>0</v>
      </c>
      <c r="R669" s="299">
        <f t="shared" si="239"/>
        <v>0</v>
      </c>
      <c r="S669" s="298">
        <f t="shared" si="240"/>
        <v>0</v>
      </c>
      <c r="T669" s="271"/>
      <c r="U669" s="300">
        <v>1</v>
      </c>
      <c r="V669" s="299">
        <f t="shared" si="241"/>
        <v>0</v>
      </c>
      <c r="W669" s="301"/>
      <c r="X669" s="299">
        <f t="shared" si="242"/>
        <v>0</v>
      </c>
      <c r="Y669" s="299">
        <f t="shared" si="243"/>
        <v>0</v>
      </c>
      <c r="Z669" s="299">
        <f t="shared" si="244"/>
        <v>0</v>
      </c>
      <c r="AA669" s="274"/>
      <c r="AB669" s="271"/>
      <c r="AC669" s="271"/>
    </row>
    <row r="670" spans="1:29" s="119" customFormat="1" ht="22.5">
      <c r="A670" s="294">
        <v>79</v>
      </c>
      <c r="B670" s="294">
        <v>8.1300000000000008</v>
      </c>
      <c r="C670" s="294" t="s">
        <v>116</v>
      </c>
      <c r="D670" s="295" t="s">
        <v>328</v>
      </c>
      <c r="E670" s="295" t="s">
        <v>329</v>
      </c>
      <c r="F670" s="295" t="s">
        <v>330</v>
      </c>
      <c r="G670" s="296">
        <v>2002</v>
      </c>
      <c r="H670" s="296" t="s">
        <v>1275</v>
      </c>
      <c r="I670" s="296">
        <v>2</v>
      </c>
      <c r="J670" s="296" t="s">
        <v>1404</v>
      </c>
      <c r="K670" s="296">
        <v>0</v>
      </c>
      <c r="L670" s="296" t="s">
        <v>1299</v>
      </c>
      <c r="M670" s="174">
        <v>1</v>
      </c>
      <c r="N670" s="297"/>
      <c r="O670" s="298">
        <f t="shared" si="237"/>
        <v>0</v>
      </c>
      <c r="P670" s="303"/>
      <c r="Q670" s="298">
        <f t="shared" si="238"/>
        <v>0</v>
      </c>
      <c r="R670" s="299">
        <f t="shared" si="239"/>
        <v>0</v>
      </c>
      <c r="S670" s="298">
        <f t="shared" si="240"/>
        <v>0</v>
      </c>
      <c r="T670" s="271"/>
      <c r="U670" s="300">
        <v>1</v>
      </c>
      <c r="V670" s="299">
        <f t="shared" si="241"/>
        <v>0</v>
      </c>
      <c r="W670" s="301"/>
      <c r="X670" s="299">
        <f t="shared" si="242"/>
        <v>0</v>
      </c>
      <c r="Y670" s="299">
        <f t="shared" si="243"/>
        <v>0</v>
      </c>
      <c r="Z670" s="299">
        <f t="shared" si="244"/>
        <v>0</v>
      </c>
      <c r="AA670" s="274"/>
      <c r="AB670" s="271"/>
      <c r="AC670" s="271"/>
    </row>
    <row r="671" spans="1:29" s="119" customFormat="1">
      <c r="A671" s="294">
        <v>79</v>
      </c>
      <c r="B671" s="294">
        <v>8.24</v>
      </c>
      <c r="C671" s="294" t="s">
        <v>155</v>
      </c>
      <c r="D671" s="295" t="s">
        <v>328</v>
      </c>
      <c r="E671" s="295" t="s">
        <v>347</v>
      </c>
      <c r="F671" s="295">
        <v>10678</v>
      </c>
      <c r="G671" s="296">
        <v>2012</v>
      </c>
      <c r="H671" s="296" t="s">
        <v>1275</v>
      </c>
      <c r="I671" s="296">
        <v>2</v>
      </c>
      <c r="J671" s="296">
        <v>0</v>
      </c>
      <c r="K671" s="296">
        <v>10678</v>
      </c>
      <c r="L671" s="296">
        <v>0</v>
      </c>
      <c r="M671" s="174">
        <v>1</v>
      </c>
      <c r="N671" s="297"/>
      <c r="O671" s="298">
        <f t="shared" si="237"/>
        <v>0</v>
      </c>
      <c r="P671" s="303"/>
      <c r="Q671" s="298">
        <f t="shared" si="238"/>
        <v>0</v>
      </c>
      <c r="R671" s="299">
        <f t="shared" si="239"/>
        <v>0</v>
      </c>
      <c r="S671" s="298">
        <f t="shared" si="240"/>
        <v>0</v>
      </c>
      <c r="T671" s="271"/>
      <c r="U671" s="300">
        <v>1</v>
      </c>
      <c r="V671" s="299">
        <f t="shared" si="241"/>
        <v>0</v>
      </c>
      <c r="W671" s="301"/>
      <c r="X671" s="299">
        <f t="shared" si="242"/>
        <v>0</v>
      </c>
      <c r="Y671" s="299">
        <f t="shared" si="243"/>
        <v>0</v>
      </c>
      <c r="Z671" s="299">
        <f t="shared" si="244"/>
        <v>0</v>
      </c>
      <c r="AA671" s="274"/>
      <c r="AB671" s="271"/>
      <c r="AC671" s="271"/>
    </row>
    <row r="672" spans="1:29" s="288" customFormat="1">
      <c r="A672" s="277">
        <v>79</v>
      </c>
      <c r="B672" s="277">
        <v>0</v>
      </c>
      <c r="C672" s="277">
        <v>0</v>
      </c>
      <c r="D672" s="278">
        <v>0</v>
      </c>
      <c r="E672" s="278">
        <v>0</v>
      </c>
      <c r="F672" s="278">
        <v>0</v>
      </c>
      <c r="G672" s="279">
        <v>0</v>
      </c>
      <c r="H672" s="279">
        <v>0</v>
      </c>
      <c r="I672" s="279">
        <v>0</v>
      </c>
      <c r="J672" s="279">
        <v>0</v>
      </c>
      <c r="K672" s="279">
        <v>0</v>
      </c>
      <c r="L672" s="279">
        <v>0</v>
      </c>
      <c r="M672" s="280">
        <v>0</v>
      </c>
      <c r="N672" s="281"/>
      <c r="O672" s="282">
        <f>SUM(O668:O671)</f>
        <v>0</v>
      </c>
      <c r="P672" s="309"/>
      <c r="Q672" s="282">
        <f t="shared" ref="Q672:Z672" si="249">SUM(Q668:Q671)</f>
        <v>0</v>
      </c>
      <c r="R672" s="282"/>
      <c r="S672" s="282">
        <f t="shared" si="249"/>
        <v>0</v>
      </c>
      <c r="T672" s="309"/>
      <c r="U672" s="282">
        <f t="shared" si="249"/>
        <v>4</v>
      </c>
      <c r="V672" s="282">
        <f t="shared" si="249"/>
        <v>0</v>
      </c>
      <c r="W672" s="301"/>
      <c r="X672" s="282">
        <f t="shared" si="249"/>
        <v>0</v>
      </c>
      <c r="Y672" s="282"/>
      <c r="Z672" s="282">
        <f t="shared" si="249"/>
        <v>0</v>
      </c>
      <c r="AA672" s="286"/>
      <c r="AB672" s="287"/>
      <c r="AC672" s="284"/>
    </row>
    <row r="673" spans="1:29" s="288" customFormat="1">
      <c r="A673" s="277">
        <v>80</v>
      </c>
      <c r="B673" s="277">
        <v>10.14</v>
      </c>
      <c r="C673" s="277" t="s">
        <v>155</v>
      </c>
      <c r="D673" s="278" t="s">
        <v>424</v>
      </c>
      <c r="E673" s="278" t="s">
        <v>425</v>
      </c>
      <c r="F673" s="278" t="s">
        <v>99</v>
      </c>
      <c r="G673" s="279">
        <v>2007</v>
      </c>
      <c r="H673" s="279" t="s">
        <v>1275</v>
      </c>
      <c r="I673" s="279">
        <v>2</v>
      </c>
      <c r="J673" s="279" t="s">
        <v>1443</v>
      </c>
      <c r="K673" s="279" t="s">
        <v>99</v>
      </c>
      <c r="L673" s="279">
        <v>0</v>
      </c>
      <c r="M673" s="280">
        <v>1</v>
      </c>
      <c r="N673" s="281"/>
      <c r="O673" s="282">
        <f t="shared" si="237"/>
        <v>0</v>
      </c>
      <c r="P673" s="302"/>
      <c r="Q673" s="282">
        <f t="shared" si="238"/>
        <v>0</v>
      </c>
      <c r="R673" s="283">
        <f t="shared" si="239"/>
        <v>0</v>
      </c>
      <c r="S673" s="282">
        <f t="shared" si="240"/>
        <v>0</v>
      </c>
      <c r="T673" s="284"/>
      <c r="U673" s="285">
        <v>1</v>
      </c>
      <c r="V673" s="283">
        <f t="shared" si="241"/>
        <v>0</v>
      </c>
      <c r="W673" s="301"/>
      <c r="X673" s="283">
        <f t="shared" si="242"/>
        <v>0</v>
      </c>
      <c r="Y673" s="283">
        <f t="shared" si="243"/>
        <v>0</v>
      </c>
      <c r="Z673" s="283">
        <f t="shared" si="244"/>
        <v>0</v>
      </c>
      <c r="AA673" s="286"/>
      <c r="AB673" s="287"/>
      <c r="AC673" s="284"/>
    </row>
    <row r="674" spans="1:29" s="288" customFormat="1" ht="22.5">
      <c r="A674" s="277">
        <v>81</v>
      </c>
      <c r="B674" s="277">
        <v>14.6</v>
      </c>
      <c r="C674" s="277" t="s">
        <v>155</v>
      </c>
      <c r="D674" s="278" t="s">
        <v>546</v>
      </c>
      <c r="E674" s="278" t="s">
        <v>547</v>
      </c>
      <c r="F674" s="278">
        <v>0</v>
      </c>
      <c r="G674" s="279">
        <v>0</v>
      </c>
      <c r="H674" s="279" t="s">
        <v>1275</v>
      </c>
      <c r="I674" s="279">
        <v>2</v>
      </c>
      <c r="J674" s="279">
        <v>0</v>
      </c>
      <c r="K674" s="279">
        <v>0</v>
      </c>
      <c r="L674" s="279">
        <v>0</v>
      </c>
      <c r="M674" s="280">
        <v>1</v>
      </c>
      <c r="N674" s="281"/>
      <c r="O674" s="282">
        <f t="shared" si="237"/>
        <v>0</v>
      </c>
      <c r="P674" s="302"/>
      <c r="Q674" s="282">
        <f t="shared" si="238"/>
        <v>0</v>
      </c>
      <c r="R674" s="283">
        <f t="shared" si="239"/>
        <v>0</v>
      </c>
      <c r="S674" s="282">
        <f t="shared" si="240"/>
        <v>0</v>
      </c>
      <c r="T674" s="284"/>
      <c r="U674" s="285">
        <v>1</v>
      </c>
      <c r="V674" s="283">
        <f t="shared" si="241"/>
        <v>0</v>
      </c>
      <c r="W674" s="301"/>
      <c r="X674" s="283">
        <f t="shared" si="242"/>
        <v>0</v>
      </c>
      <c r="Y674" s="283">
        <f t="shared" si="243"/>
        <v>0</v>
      </c>
      <c r="Z674" s="283">
        <f t="shared" si="244"/>
        <v>0</v>
      </c>
      <c r="AA674" s="286"/>
      <c r="AB674" s="287"/>
      <c r="AC674" s="284"/>
    </row>
    <row r="675" spans="1:29" s="119" customFormat="1" ht="33.75">
      <c r="A675" s="294">
        <v>82</v>
      </c>
      <c r="B675" s="294">
        <v>22.7</v>
      </c>
      <c r="C675" s="294" t="s">
        <v>116</v>
      </c>
      <c r="D675" s="295" t="s">
        <v>679</v>
      </c>
      <c r="E675" s="295" t="s">
        <v>680</v>
      </c>
      <c r="F675" s="295" t="s">
        <v>681</v>
      </c>
      <c r="G675" s="296">
        <v>1995</v>
      </c>
      <c r="H675" s="296" t="s">
        <v>1275</v>
      </c>
      <c r="I675" s="296">
        <v>2</v>
      </c>
      <c r="J675" s="296" t="s">
        <v>1557</v>
      </c>
      <c r="K675" s="296">
        <v>0</v>
      </c>
      <c r="L675" s="296" t="s">
        <v>1558</v>
      </c>
      <c r="M675" s="174">
        <v>2</v>
      </c>
      <c r="N675" s="297"/>
      <c r="O675" s="298">
        <f t="shared" si="237"/>
        <v>0</v>
      </c>
      <c r="P675" s="303"/>
      <c r="Q675" s="298">
        <f t="shared" si="238"/>
        <v>0</v>
      </c>
      <c r="R675" s="299">
        <f t="shared" si="239"/>
        <v>0</v>
      </c>
      <c r="S675" s="298">
        <f t="shared" si="240"/>
        <v>0</v>
      </c>
      <c r="T675" s="271"/>
      <c r="U675" s="300">
        <v>1</v>
      </c>
      <c r="V675" s="299">
        <f t="shared" si="241"/>
        <v>0</v>
      </c>
      <c r="W675" s="301"/>
      <c r="X675" s="299">
        <f t="shared" si="242"/>
        <v>0</v>
      </c>
      <c r="Y675" s="299">
        <f t="shared" si="243"/>
        <v>0</v>
      </c>
      <c r="Z675" s="299">
        <f t="shared" si="244"/>
        <v>0</v>
      </c>
      <c r="AA675" s="274"/>
      <c r="AB675" s="271"/>
      <c r="AC675" s="271"/>
    </row>
    <row r="676" spans="1:29" s="119" customFormat="1">
      <c r="A676" s="294">
        <v>82</v>
      </c>
      <c r="B676" s="294">
        <v>22.8</v>
      </c>
      <c r="C676" s="294" t="s">
        <v>116</v>
      </c>
      <c r="D676" s="295" t="s">
        <v>669</v>
      </c>
      <c r="E676" s="295" t="s">
        <v>680</v>
      </c>
      <c r="F676" s="295">
        <v>2263201</v>
      </c>
      <c r="G676" s="296">
        <v>0</v>
      </c>
      <c r="H676" s="296" t="s">
        <v>1275</v>
      </c>
      <c r="I676" s="296">
        <v>2</v>
      </c>
      <c r="J676" s="296" t="s">
        <v>1559</v>
      </c>
      <c r="K676" s="296" t="s">
        <v>1560</v>
      </c>
      <c r="L676" s="296" t="s">
        <v>1555</v>
      </c>
      <c r="M676" s="174">
        <v>1</v>
      </c>
      <c r="N676" s="297"/>
      <c r="O676" s="298">
        <f t="shared" si="237"/>
        <v>0</v>
      </c>
      <c r="P676" s="303"/>
      <c r="Q676" s="298">
        <f t="shared" si="238"/>
        <v>0</v>
      </c>
      <c r="R676" s="299">
        <f t="shared" si="239"/>
        <v>0</v>
      </c>
      <c r="S676" s="298">
        <f t="shared" si="240"/>
        <v>0</v>
      </c>
      <c r="T676" s="271"/>
      <c r="U676" s="300">
        <v>1</v>
      </c>
      <c r="V676" s="299">
        <f t="shared" si="241"/>
        <v>0</v>
      </c>
      <c r="W676" s="301"/>
      <c r="X676" s="299">
        <f t="shared" si="242"/>
        <v>0</v>
      </c>
      <c r="Y676" s="299">
        <f t="shared" si="243"/>
        <v>0</v>
      </c>
      <c r="Z676" s="299">
        <f t="shared" si="244"/>
        <v>0</v>
      </c>
      <c r="AA676" s="274"/>
      <c r="AB676" s="271"/>
      <c r="AC676" s="271"/>
    </row>
    <row r="677" spans="1:29" s="288" customFormat="1">
      <c r="A677" s="277">
        <v>82</v>
      </c>
      <c r="B677" s="277">
        <v>0</v>
      </c>
      <c r="C677" s="277">
        <v>0</v>
      </c>
      <c r="D677" s="278">
        <v>0</v>
      </c>
      <c r="E677" s="278">
        <v>0</v>
      </c>
      <c r="F677" s="278">
        <v>0</v>
      </c>
      <c r="G677" s="279">
        <v>0</v>
      </c>
      <c r="H677" s="279">
        <v>0</v>
      </c>
      <c r="I677" s="279">
        <v>0</v>
      </c>
      <c r="J677" s="279">
        <v>0</v>
      </c>
      <c r="K677" s="279">
        <v>0</v>
      </c>
      <c r="L677" s="279">
        <v>0</v>
      </c>
      <c r="M677" s="280">
        <v>0</v>
      </c>
      <c r="N677" s="281"/>
      <c r="O677" s="282">
        <f>SUM(O675:O676)</f>
        <v>0</v>
      </c>
      <c r="P677" s="309"/>
      <c r="Q677" s="282">
        <f t="shared" ref="Q677:Z677" si="250">SUM(Q675:Q676)</f>
        <v>0</v>
      </c>
      <c r="R677" s="282"/>
      <c r="S677" s="282">
        <f t="shared" si="250"/>
        <v>0</v>
      </c>
      <c r="T677" s="309"/>
      <c r="U677" s="282">
        <f t="shared" si="250"/>
        <v>2</v>
      </c>
      <c r="V677" s="282">
        <f t="shared" si="250"/>
        <v>0</v>
      </c>
      <c r="W677" s="301"/>
      <c r="X677" s="282">
        <f t="shared" si="250"/>
        <v>0</v>
      </c>
      <c r="Y677" s="282"/>
      <c r="Z677" s="282">
        <f t="shared" si="250"/>
        <v>0</v>
      </c>
      <c r="AA677" s="286"/>
      <c r="AB677" s="287"/>
      <c r="AC677" s="284"/>
    </row>
    <row r="678" spans="1:29" s="119" customFormat="1">
      <c r="A678" s="294">
        <v>83</v>
      </c>
      <c r="B678" s="294">
        <v>27.1</v>
      </c>
      <c r="C678" s="294" t="s">
        <v>116</v>
      </c>
      <c r="D678" s="295" t="s">
        <v>762</v>
      </c>
      <c r="E678" s="295" t="s">
        <v>763</v>
      </c>
      <c r="F678" s="295">
        <v>3205721</v>
      </c>
      <c r="G678" s="296">
        <v>2014</v>
      </c>
      <c r="H678" s="296" t="s">
        <v>1275</v>
      </c>
      <c r="I678" s="296">
        <v>2</v>
      </c>
      <c r="J678" s="296" t="s">
        <v>1382</v>
      </c>
      <c r="K678" s="296" t="s">
        <v>1580</v>
      </c>
      <c r="L678" s="296" t="s">
        <v>1581</v>
      </c>
      <c r="M678" s="174">
        <v>1</v>
      </c>
      <c r="N678" s="297"/>
      <c r="O678" s="298">
        <f t="shared" si="237"/>
        <v>0</v>
      </c>
      <c r="P678" s="303"/>
      <c r="Q678" s="298">
        <f t="shared" si="238"/>
        <v>0</v>
      </c>
      <c r="R678" s="299">
        <f t="shared" si="239"/>
        <v>0</v>
      </c>
      <c r="S678" s="298">
        <f t="shared" si="240"/>
        <v>0</v>
      </c>
      <c r="T678" s="271"/>
      <c r="U678" s="300">
        <v>1</v>
      </c>
      <c r="V678" s="299">
        <f t="shared" si="241"/>
        <v>0</v>
      </c>
      <c r="W678" s="301"/>
      <c r="X678" s="299">
        <f t="shared" si="242"/>
        <v>0</v>
      </c>
      <c r="Y678" s="299">
        <f t="shared" si="243"/>
        <v>0</v>
      </c>
      <c r="Z678" s="299">
        <f t="shared" si="244"/>
        <v>0</v>
      </c>
      <c r="AA678" s="274"/>
      <c r="AB678" s="271"/>
      <c r="AC678" s="271"/>
    </row>
    <row r="679" spans="1:29" s="119" customFormat="1">
      <c r="A679" s="294">
        <v>83</v>
      </c>
      <c r="B679" s="294">
        <v>27.19</v>
      </c>
      <c r="C679" s="294" t="s">
        <v>155</v>
      </c>
      <c r="D679" s="295" t="s">
        <v>797</v>
      </c>
      <c r="E679" s="295" t="s">
        <v>798</v>
      </c>
      <c r="F679" s="295" t="s">
        <v>799</v>
      </c>
      <c r="G679" s="296">
        <v>2009</v>
      </c>
      <c r="H679" s="296" t="s">
        <v>1275</v>
      </c>
      <c r="I679" s="296">
        <v>2</v>
      </c>
      <c r="J679" s="296" t="s">
        <v>1605</v>
      </c>
      <c r="K679" s="296" t="s">
        <v>799</v>
      </c>
      <c r="L679" s="296">
        <v>0</v>
      </c>
      <c r="M679" s="174">
        <v>1</v>
      </c>
      <c r="N679" s="297"/>
      <c r="O679" s="298">
        <f t="shared" si="237"/>
        <v>0</v>
      </c>
      <c r="P679" s="303"/>
      <c r="Q679" s="298">
        <f t="shared" si="238"/>
        <v>0</v>
      </c>
      <c r="R679" s="299">
        <f t="shared" si="239"/>
        <v>0</v>
      </c>
      <c r="S679" s="298">
        <f t="shared" si="240"/>
        <v>0</v>
      </c>
      <c r="T679" s="271"/>
      <c r="U679" s="300">
        <v>1</v>
      </c>
      <c r="V679" s="299">
        <f t="shared" si="241"/>
        <v>0</v>
      </c>
      <c r="W679" s="301"/>
      <c r="X679" s="299">
        <f t="shared" si="242"/>
        <v>0</v>
      </c>
      <c r="Y679" s="299">
        <f t="shared" si="243"/>
        <v>0</v>
      </c>
      <c r="Z679" s="299">
        <f t="shared" si="244"/>
        <v>0</v>
      </c>
      <c r="AA679" s="274"/>
      <c r="AB679" s="271"/>
      <c r="AC679" s="271"/>
    </row>
    <row r="680" spans="1:29" s="288" customFormat="1">
      <c r="A680" s="277">
        <v>83</v>
      </c>
      <c r="B680" s="277">
        <v>0</v>
      </c>
      <c r="C680" s="277">
        <v>0</v>
      </c>
      <c r="D680" s="278">
        <v>0</v>
      </c>
      <c r="E680" s="278">
        <v>0</v>
      </c>
      <c r="F680" s="278">
        <v>0</v>
      </c>
      <c r="G680" s="279">
        <v>0</v>
      </c>
      <c r="H680" s="279">
        <v>0</v>
      </c>
      <c r="I680" s="279">
        <v>0</v>
      </c>
      <c r="J680" s="279">
        <v>0</v>
      </c>
      <c r="K680" s="279">
        <v>0</v>
      </c>
      <c r="L680" s="279">
        <v>0</v>
      </c>
      <c r="M680" s="280">
        <v>0</v>
      </c>
      <c r="N680" s="281"/>
      <c r="O680" s="282">
        <f>SUM(O678:O679)</f>
        <v>0</v>
      </c>
      <c r="P680" s="309"/>
      <c r="Q680" s="282">
        <f t="shared" ref="Q680:Z680" si="251">SUM(Q678:Q679)</f>
        <v>0</v>
      </c>
      <c r="R680" s="282"/>
      <c r="S680" s="282">
        <f t="shared" si="251"/>
        <v>0</v>
      </c>
      <c r="T680" s="309"/>
      <c r="U680" s="282">
        <f t="shared" si="251"/>
        <v>2</v>
      </c>
      <c r="V680" s="282">
        <f t="shared" si="251"/>
        <v>0</v>
      </c>
      <c r="W680" s="301"/>
      <c r="X680" s="282">
        <f t="shared" si="251"/>
        <v>0</v>
      </c>
      <c r="Y680" s="282"/>
      <c r="Z680" s="282">
        <f t="shared" si="251"/>
        <v>0</v>
      </c>
      <c r="AA680" s="286"/>
      <c r="AB680" s="287"/>
      <c r="AC680" s="284"/>
    </row>
    <row r="681" spans="1:29" s="289" customFormat="1" ht="22.5">
      <c r="A681" s="277">
        <v>84</v>
      </c>
      <c r="B681" s="277" t="s">
        <v>1768</v>
      </c>
      <c r="C681" s="277" t="s">
        <v>116</v>
      </c>
      <c r="D681" s="278" t="s">
        <v>292</v>
      </c>
      <c r="E681" s="278" t="s">
        <v>293</v>
      </c>
      <c r="F681" s="278" t="s">
        <v>294</v>
      </c>
      <c r="G681" s="279">
        <v>1995</v>
      </c>
      <c r="H681" s="279" t="s">
        <v>1275</v>
      </c>
      <c r="I681" s="279">
        <v>2</v>
      </c>
      <c r="J681" s="279" t="s">
        <v>1382</v>
      </c>
      <c r="K681" s="279" t="s">
        <v>1383</v>
      </c>
      <c r="L681" s="279" t="s">
        <v>1384</v>
      </c>
      <c r="M681" s="280">
        <v>2</v>
      </c>
      <c r="N681" s="304"/>
      <c r="O681" s="305">
        <f t="shared" ref="O681" si="252">M681*N681*I681</f>
        <v>0</v>
      </c>
      <c r="P681" s="306"/>
      <c r="Q681" s="305">
        <f t="shared" ref="Q681" si="253">O681*P681</f>
        <v>0</v>
      </c>
      <c r="R681" s="307">
        <f t="shared" ref="R681" si="254">S681/(M681*I681)</f>
        <v>0</v>
      </c>
      <c r="S681" s="305">
        <f t="shared" ref="S681" si="255">O681+Q681</f>
        <v>0</v>
      </c>
      <c r="T681" s="287"/>
      <c r="U681" s="308">
        <v>1</v>
      </c>
      <c r="V681" s="307">
        <f t="shared" ref="V681" si="256">T681*U681*M681</f>
        <v>0</v>
      </c>
      <c r="W681" s="301"/>
      <c r="X681" s="307">
        <f t="shared" ref="X681" si="257">V681*W681</f>
        <v>0</v>
      </c>
      <c r="Y681" s="307">
        <f t="shared" ref="Y681" si="258">Z681/(M681*U681)</f>
        <v>0</v>
      </c>
      <c r="Z681" s="307">
        <f t="shared" ref="Z681" si="259">V681+X681</f>
        <v>0</v>
      </c>
      <c r="AA681" s="286"/>
      <c r="AB681" s="287"/>
      <c r="AC681" s="287"/>
    </row>
    <row r="682" spans="1:29" s="119" customFormat="1" ht="22.5">
      <c r="A682" s="294">
        <v>85</v>
      </c>
      <c r="B682" s="294">
        <v>14.2</v>
      </c>
      <c r="C682" s="294" t="s">
        <v>116</v>
      </c>
      <c r="D682" s="295" t="s">
        <v>532</v>
      </c>
      <c r="E682" s="295" t="s">
        <v>536</v>
      </c>
      <c r="F682" s="295" t="s">
        <v>537</v>
      </c>
      <c r="G682" s="296">
        <v>2002</v>
      </c>
      <c r="H682" s="296" t="s">
        <v>1275</v>
      </c>
      <c r="I682" s="296">
        <v>2</v>
      </c>
      <c r="J682" s="296" t="s">
        <v>1474</v>
      </c>
      <c r="K682" s="296">
        <v>0</v>
      </c>
      <c r="L682" s="296" t="s">
        <v>1475</v>
      </c>
      <c r="M682" s="174">
        <v>1</v>
      </c>
      <c r="N682" s="297"/>
      <c r="O682" s="298">
        <f t="shared" ref="O682:O688" si="260">M682*N682*I682</f>
        <v>0</v>
      </c>
      <c r="P682" s="303"/>
      <c r="Q682" s="298">
        <f t="shared" ref="Q682:Q688" si="261">O682*P682</f>
        <v>0</v>
      </c>
      <c r="R682" s="299">
        <f t="shared" ref="R682:R688" si="262">S682/(M682*I682)</f>
        <v>0</v>
      </c>
      <c r="S682" s="298">
        <f t="shared" ref="S682:S688" si="263">O682+Q682</f>
        <v>0</v>
      </c>
      <c r="T682" s="271"/>
      <c r="U682" s="300">
        <v>1</v>
      </c>
      <c r="V682" s="299">
        <f t="shared" ref="V682:V688" si="264">T682*U682*M682</f>
        <v>0</v>
      </c>
      <c r="W682" s="301"/>
      <c r="X682" s="299">
        <f t="shared" ref="X682:X688" si="265">V682*W682</f>
        <v>0</v>
      </c>
      <c r="Y682" s="299">
        <f t="shared" ref="Y682:Y688" si="266">Z682/(M682*U682)</f>
        <v>0</v>
      </c>
      <c r="Z682" s="299">
        <f t="shared" ref="Z682:Z688" si="267">V682+X682</f>
        <v>0</v>
      </c>
      <c r="AA682" s="274"/>
      <c r="AB682" s="271"/>
      <c r="AC682" s="271"/>
    </row>
    <row r="683" spans="1:29" s="119" customFormat="1" ht="22.5">
      <c r="A683" s="294">
        <v>85</v>
      </c>
      <c r="B683" s="294">
        <v>14.5</v>
      </c>
      <c r="C683" s="294" t="s">
        <v>155</v>
      </c>
      <c r="D683" s="295" t="s">
        <v>544</v>
      </c>
      <c r="E683" s="295" t="s">
        <v>545</v>
      </c>
      <c r="F683" s="295">
        <v>0</v>
      </c>
      <c r="G683" s="296">
        <v>0</v>
      </c>
      <c r="H683" s="296" t="s">
        <v>1275</v>
      </c>
      <c r="I683" s="296">
        <v>2</v>
      </c>
      <c r="J683" s="296" t="s">
        <v>1479</v>
      </c>
      <c r="K683" s="296">
        <v>0</v>
      </c>
      <c r="L683" s="296">
        <v>0</v>
      </c>
      <c r="M683" s="174">
        <v>1</v>
      </c>
      <c r="N683" s="297"/>
      <c r="O683" s="298">
        <f t="shared" si="260"/>
        <v>0</v>
      </c>
      <c r="P683" s="303"/>
      <c r="Q683" s="298">
        <f t="shared" si="261"/>
        <v>0</v>
      </c>
      <c r="R683" s="299">
        <f t="shared" si="262"/>
        <v>0</v>
      </c>
      <c r="S683" s="298">
        <f t="shared" si="263"/>
        <v>0</v>
      </c>
      <c r="T683" s="271"/>
      <c r="U683" s="300">
        <v>1</v>
      </c>
      <c r="V683" s="299">
        <f t="shared" si="264"/>
        <v>0</v>
      </c>
      <c r="W683" s="301"/>
      <c r="X683" s="299">
        <f t="shared" si="265"/>
        <v>0</v>
      </c>
      <c r="Y683" s="299">
        <f t="shared" si="266"/>
        <v>0</v>
      </c>
      <c r="Z683" s="299">
        <f t="shared" si="267"/>
        <v>0</v>
      </c>
      <c r="AA683" s="274"/>
      <c r="AB683" s="271"/>
      <c r="AC683" s="271"/>
    </row>
    <row r="684" spans="1:29" s="119" customFormat="1">
      <c r="A684" s="277">
        <v>85</v>
      </c>
      <c r="B684" s="277">
        <v>0</v>
      </c>
      <c r="C684" s="277">
        <v>0</v>
      </c>
      <c r="D684" s="278">
        <v>0</v>
      </c>
      <c r="E684" s="278">
        <v>0</v>
      </c>
      <c r="F684" s="278">
        <v>0</v>
      </c>
      <c r="G684" s="279">
        <v>0</v>
      </c>
      <c r="H684" s="279">
        <v>0</v>
      </c>
      <c r="I684" s="279">
        <v>0</v>
      </c>
      <c r="J684" s="279">
        <v>0</v>
      </c>
      <c r="K684" s="279">
        <v>0</v>
      </c>
      <c r="L684" s="279">
        <v>0</v>
      </c>
      <c r="M684" s="280">
        <v>0</v>
      </c>
      <c r="N684" s="304"/>
      <c r="O684" s="305">
        <f>SUM(O682:O683)</f>
        <v>0</v>
      </c>
      <c r="P684" s="286"/>
      <c r="Q684" s="305">
        <f t="shared" ref="Q684:Z684" si="268">SUM(Q682:Q683)</f>
        <v>0</v>
      </c>
      <c r="R684" s="305"/>
      <c r="S684" s="305">
        <f t="shared" si="268"/>
        <v>0</v>
      </c>
      <c r="T684" s="286"/>
      <c r="U684" s="305">
        <f t="shared" si="268"/>
        <v>2</v>
      </c>
      <c r="V684" s="305">
        <f t="shared" si="268"/>
        <v>0</v>
      </c>
      <c r="W684" s="301"/>
      <c r="X684" s="305">
        <f t="shared" si="268"/>
        <v>0</v>
      </c>
      <c r="Y684" s="305"/>
      <c r="Z684" s="305">
        <f t="shared" si="268"/>
        <v>0</v>
      </c>
      <c r="AA684" s="286"/>
      <c r="AB684" s="287"/>
      <c r="AC684" s="287"/>
    </row>
    <row r="685" spans="1:29" s="119" customFormat="1">
      <c r="A685" s="294">
        <v>86</v>
      </c>
      <c r="B685" s="294">
        <v>20.2</v>
      </c>
      <c r="C685" s="294" t="s">
        <v>116</v>
      </c>
      <c r="D685" s="295" t="s">
        <v>640</v>
      </c>
      <c r="E685" s="295" t="s">
        <v>641</v>
      </c>
      <c r="F685" s="295" t="s">
        <v>642</v>
      </c>
      <c r="G685" s="296">
        <v>2011</v>
      </c>
      <c r="H685" s="296" t="s">
        <v>1277</v>
      </c>
      <c r="I685" s="296">
        <v>4</v>
      </c>
      <c r="J685" s="296" t="s">
        <v>1474</v>
      </c>
      <c r="K685" s="296">
        <v>0</v>
      </c>
      <c r="L685" s="296" t="s">
        <v>1529</v>
      </c>
      <c r="M685" s="174">
        <v>1</v>
      </c>
      <c r="N685" s="297"/>
      <c r="O685" s="298">
        <f t="shared" si="260"/>
        <v>0</v>
      </c>
      <c r="P685" s="303"/>
      <c r="Q685" s="298">
        <f t="shared" si="261"/>
        <v>0</v>
      </c>
      <c r="R685" s="299">
        <f t="shared" si="262"/>
        <v>0</v>
      </c>
      <c r="S685" s="298">
        <f t="shared" si="263"/>
        <v>0</v>
      </c>
      <c r="T685" s="271"/>
      <c r="U685" s="300">
        <v>1</v>
      </c>
      <c r="V685" s="299">
        <f t="shared" si="264"/>
        <v>0</v>
      </c>
      <c r="W685" s="301"/>
      <c r="X685" s="299">
        <f t="shared" si="265"/>
        <v>0</v>
      </c>
      <c r="Y685" s="299">
        <f t="shared" si="266"/>
        <v>0</v>
      </c>
      <c r="Z685" s="299">
        <f t="shared" si="267"/>
        <v>0</v>
      </c>
      <c r="AA685" s="274"/>
      <c r="AB685" s="271"/>
      <c r="AC685" s="271"/>
    </row>
    <row r="686" spans="1:29" s="119" customFormat="1">
      <c r="A686" s="294">
        <v>86</v>
      </c>
      <c r="B686" s="294">
        <v>20.3</v>
      </c>
      <c r="C686" s="294" t="s">
        <v>116</v>
      </c>
      <c r="D686" s="295" t="s">
        <v>643</v>
      </c>
      <c r="E686" s="295" t="s">
        <v>641</v>
      </c>
      <c r="F686" s="295" t="s">
        <v>644</v>
      </c>
      <c r="G686" s="296">
        <v>2010</v>
      </c>
      <c r="H686" s="296" t="s">
        <v>1277</v>
      </c>
      <c r="I686" s="296">
        <v>4</v>
      </c>
      <c r="J686" s="296" t="s">
        <v>1474</v>
      </c>
      <c r="K686" s="296">
        <v>0</v>
      </c>
      <c r="L686" s="296" t="s">
        <v>1475</v>
      </c>
      <c r="M686" s="174">
        <v>1</v>
      </c>
      <c r="N686" s="297"/>
      <c r="O686" s="298">
        <f t="shared" si="260"/>
        <v>0</v>
      </c>
      <c r="P686" s="303"/>
      <c r="Q686" s="298">
        <f t="shared" si="261"/>
        <v>0</v>
      </c>
      <c r="R686" s="299">
        <f t="shared" si="262"/>
        <v>0</v>
      </c>
      <c r="S686" s="298">
        <f t="shared" si="263"/>
        <v>0</v>
      </c>
      <c r="T686" s="271"/>
      <c r="U686" s="300">
        <v>1</v>
      </c>
      <c r="V686" s="299">
        <f t="shared" si="264"/>
        <v>0</v>
      </c>
      <c r="W686" s="301"/>
      <c r="X686" s="299">
        <f t="shared" si="265"/>
        <v>0</v>
      </c>
      <c r="Y686" s="299">
        <f t="shared" si="266"/>
        <v>0</v>
      </c>
      <c r="Z686" s="299">
        <f t="shared" si="267"/>
        <v>0</v>
      </c>
      <c r="AA686" s="274"/>
      <c r="AB686" s="271"/>
      <c r="AC686" s="271"/>
    </row>
    <row r="687" spans="1:29" s="119" customFormat="1">
      <c r="A687" s="277">
        <v>86</v>
      </c>
      <c r="B687" s="277">
        <v>0</v>
      </c>
      <c r="C687" s="277">
        <v>0</v>
      </c>
      <c r="D687" s="278">
        <v>0</v>
      </c>
      <c r="E687" s="278">
        <v>0</v>
      </c>
      <c r="F687" s="278">
        <v>0</v>
      </c>
      <c r="G687" s="279">
        <v>0</v>
      </c>
      <c r="H687" s="279">
        <v>0</v>
      </c>
      <c r="I687" s="279">
        <v>0</v>
      </c>
      <c r="J687" s="279">
        <v>0</v>
      </c>
      <c r="K687" s="279">
        <v>0</v>
      </c>
      <c r="L687" s="279">
        <v>0</v>
      </c>
      <c r="M687" s="280">
        <v>0</v>
      </c>
      <c r="N687" s="304"/>
      <c r="O687" s="305">
        <f>SUM(O685:O686)</f>
        <v>0</v>
      </c>
      <c r="P687" s="286"/>
      <c r="Q687" s="305">
        <f t="shared" ref="Q687:Z687" si="269">SUM(Q685:Q686)</f>
        <v>0</v>
      </c>
      <c r="R687" s="305"/>
      <c r="S687" s="305">
        <f t="shared" si="269"/>
        <v>0</v>
      </c>
      <c r="T687" s="286"/>
      <c r="U687" s="305">
        <f t="shared" si="269"/>
        <v>2</v>
      </c>
      <c r="V687" s="305">
        <f t="shared" si="269"/>
        <v>0</v>
      </c>
      <c r="W687" s="301"/>
      <c r="X687" s="305">
        <f t="shared" si="269"/>
        <v>0</v>
      </c>
      <c r="Y687" s="305"/>
      <c r="Z687" s="305">
        <f t="shared" si="269"/>
        <v>0</v>
      </c>
      <c r="AA687" s="286"/>
      <c r="AB687" s="287"/>
      <c r="AC687" s="287"/>
    </row>
    <row r="688" spans="1:29" s="119" customFormat="1" ht="22.5">
      <c r="A688" s="277">
        <v>87</v>
      </c>
      <c r="B688" s="277">
        <v>37.369999999999997</v>
      </c>
      <c r="C688" s="277" t="s">
        <v>155</v>
      </c>
      <c r="D688" s="278" t="s">
        <v>1081</v>
      </c>
      <c r="E688" s="278">
        <v>0</v>
      </c>
      <c r="F688" s="278">
        <v>21631</v>
      </c>
      <c r="G688" s="279">
        <v>0</v>
      </c>
      <c r="H688" s="279" t="s">
        <v>1275</v>
      </c>
      <c r="I688" s="279">
        <v>2</v>
      </c>
      <c r="J688" s="279">
        <v>0</v>
      </c>
      <c r="K688" s="279">
        <v>21631</v>
      </c>
      <c r="L688" s="279">
        <v>0</v>
      </c>
      <c r="M688" s="280">
        <v>1</v>
      </c>
      <c r="N688" s="304"/>
      <c r="O688" s="305">
        <f t="shared" si="260"/>
        <v>0</v>
      </c>
      <c r="P688" s="306"/>
      <c r="Q688" s="305">
        <f t="shared" si="261"/>
        <v>0</v>
      </c>
      <c r="R688" s="307">
        <f t="shared" si="262"/>
        <v>0</v>
      </c>
      <c r="S688" s="305">
        <f t="shared" si="263"/>
        <v>0</v>
      </c>
      <c r="T688" s="287"/>
      <c r="U688" s="308">
        <v>1</v>
      </c>
      <c r="V688" s="307">
        <f t="shared" si="264"/>
        <v>0</v>
      </c>
      <c r="W688" s="301"/>
      <c r="X688" s="307">
        <f t="shared" si="265"/>
        <v>0</v>
      </c>
      <c r="Y688" s="307">
        <f t="shared" si="266"/>
        <v>0</v>
      </c>
      <c r="Z688" s="307">
        <f t="shared" si="267"/>
        <v>0</v>
      </c>
      <c r="AA688" s="286"/>
      <c r="AB688" s="287"/>
      <c r="AC688" s="287"/>
    </row>
    <row r="689" spans="1:30" s="119" customFormat="1">
      <c r="A689" s="294"/>
      <c r="B689" s="294"/>
      <c r="C689" s="294"/>
      <c r="D689" s="295"/>
      <c r="E689" s="295"/>
      <c r="F689" s="295"/>
      <c r="G689" s="296"/>
      <c r="H689" s="296"/>
      <c r="I689" s="296"/>
      <c r="J689" s="296"/>
      <c r="K689" s="296"/>
      <c r="L689" s="296"/>
      <c r="M689" s="174"/>
      <c r="N689" s="297"/>
      <c r="O689" s="298"/>
      <c r="P689" s="274"/>
      <c r="Q689" s="298"/>
      <c r="R689" s="298"/>
      <c r="S689" s="298"/>
      <c r="T689" s="274"/>
      <c r="U689" s="298"/>
      <c r="V689" s="298"/>
      <c r="W689" s="274"/>
      <c r="X689" s="298"/>
      <c r="Y689" s="298"/>
      <c r="Z689" s="298"/>
      <c r="AA689" s="274"/>
      <c r="AB689" s="271"/>
      <c r="AC689" s="271"/>
    </row>
    <row r="690" spans="1:30" s="119" customFormat="1" ht="45">
      <c r="H690" s="179"/>
      <c r="M690" s="181"/>
      <c r="N690" s="182" t="s">
        <v>1761</v>
      </c>
      <c r="O690" s="124">
        <f>SUM(O9,O41,O47,O73,O85,O99,O105,O130,O160,O175,O195,O205,O231,O238,O256,O265,O282,O286,O290,O295,O309,O324,O335,O340,O343,O361,O381:O382,O414,O422,O425,O441:O442,O457,O469,O478,O522,O527:O528,O547,O579:O580,O586,O589,O593:O594,O597,O602,O607,O612,O615,O624:O637,O640:O643,O646:O649,O653,O656,O660,O666:O667,O672:O674,O677,O680,O681,O684,O687:O688)</f>
        <v>0</v>
      </c>
      <c r="Q690" s="119">
        <f>O690*P690</f>
        <v>0</v>
      </c>
      <c r="R690" s="182" t="s">
        <v>1760</v>
      </c>
      <c r="S690" s="124">
        <f>SUM(S9,S41,S47,S73,S85,S99,S105,S130,S160,S175,S195,S205,S231,S238,S256,S265,S282,S286,S290,S295,S309,S324,S335,S340,S343,S361,S381:S382,S414,S422,S425,S441:S442,S457,S469,S478,S522,S527:S528,S547,S579:S580,S586,S589,S593:S594,S597,S602,S607,S612,S615,S624:S637,S640:S643,S646:S649,S653,S656,S660,S666:S667,S672:S674,S677,S680,S681,S684,S687:S688)</f>
        <v>0</v>
      </c>
      <c r="T690" s="93"/>
      <c r="U690" s="182" t="s">
        <v>1762</v>
      </c>
      <c r="V690" s="124">
        <f>SUM(V9,V41,V47,V73,V85,V99,V105,V130,V160,V175,V195,V205,V231,V238,V256,V265,V282,V286,V290,V295,V309,V324,V335,V340,V343,V361,V381:V382,V414,V422,V425,V441:V442,V457,V469,V478,V522,V527:V528,V547,V579:V580,V586,V589,V593:V594,V597,V602,V607,V612,V615,V624:V637,V640:V643,V646:V649,V653,V656,V660,V666:V667,V672:V674,V677,V680,V681,V684,V687:V688)</f>
        <v>0</v>
      </c>
      <c r="Y690" s="182" t="s">
        <v>1763</v>
      </c>
      <c r="Z690" s="124">
        <f>SUM(Z9,Z41,Z47,Z73,Z85,Z99,Z105,Z130,Z160,Z175,Z195,Z205,Z231,Z238,Z256,Z265,Z282,Z286,Z290,Z295,Z309,Z324,Z335,Z340,Z343,Z361,Z381:Z382,Z414,Z422,Z425,Z441:Z442,Z457,Z469,Z478,Z522,Z527:Z528,Z547,Z579:Z580,Z586,Z589,Z593:Z594,Z597,Z602,Z607,Z612,Z615,Z624:Z637,Z640:Z643,Z646:Z649,Z653,Z656,Z660,Z666:Z667,Z672:Z674,Z677,Z680,Z681,Z684,Z687:Z688)</f>
        <v>0</v>
      </c>
      <c r="AA690" s="93"/>
      <c r="AB690" s="93"/>
      <c r="AC690" s="93"/>
      <c r="AD690" s="121"/>
    </row>
    <row r="691" spans="1:30" s="289" customFormat="1">
      <c r="H691" s="290"/>
      <c r="M691" s="291"/>
      <c r="N691" s="292"/>
      <c r="AD691" s="293"/>
    </row>
    <row r="692" spans="1:30" s="119" customFormat="1">
      <c r="E692" s="119" t="s">
        <v>1769</v>
      </c>
      <c r="H692" s="179"/>
      <c r="M692" s="183"/>
      <c r="N692" s="180"/>
      <c r="AD692" s="121"/>
    </row>
    <row r="693" spans="1:30" s="119" customFormat="1">
      <c r="E693" s="119" t="s">
        <v>1770</v>
      </c>
      <c r="H693" s="179"/>
      <c r="M693" s="184"/>
      <c r="N693" s="180"/>
      <c r="AD693" s="121"/>
    </row>
    <row r="694" spans="1:30" s="119" customFormat="1">
      <c r="H694" s="179"/>
      <c r="M694" s="184"/>
      <c r="N694" s="180"/>
      <c r="AD694" s="121"/>
    </row>
    <row r="695" spans="1:30" s="119" customFormat="1">
      <c r="H695" s="179"/>
      <c r="M695" s="184"/>
      <c r="N695" s="180"/>
      <c r="AD695" s="121"/>
    </row>
    <row r="696" spans="1:30" s="119" customFormat="1">
      <c r="H696" s="179"/>
      <c r="M696" s="184"/>
      <c r="N696" s="180"/>
      <c r="AD696" s="121"/>
    </row>
    <row r="697" spans="1:30" s="119" customFormat="1" ht="18.75">
      <c r="F697" s="185"/>
      <c r="H697" s="179"/>
      <c r="M697" s="184"/>
      <c r="N697" s="180"/>
      <c r="AD697" s="121"/>
    </row>
    <row r="698" spans="1:30" s="119" customFormat="1" ht="18.75">
      <c r="F698" s="185"/>
      <c r="H698" s="179"/>
      <c r="M698" s="168"/>
      <c r="N698" s="180"/>
    </row>
    <row r="699" spans="1:30" s="119" customFormat="1" ht="18.75">
      <c r="F699" s="185"/>
      <c r="H699" s="179"/>
      <c r="M699" s="168"/>
      <c r="N699" s="180"/>
    </row>
    <row r="700" spans="1:30" s="119" customFormat="1">
      <c r="H700" s="179"/>
      <c r="M700" s="168"/>
      <c r="N700" s="180"/>
    </row>
    <row r="701" spans="1:30" s="119" customFormat="1">
      <c r="H701" s="179"/>
      <c r="M701" s="168"/>
      <c r="N701" s="180"/>
    </row>
    <row r="702" spans="1:30" s="119" customFormat="1">
      <c r="H702" s="179"/>
      <c r="M702" s="168"/>
      <c r="N702" s="180"/>
    </row>
    <row r="703" spans="1:30" s="119" customFormat="1">
      <c r="H703" s="179"/>
      <c r="M703" s="168"/>
      <c r="N703" s="180"/>
    </row>
    <row r="704" spans="1:30" s="119" customFormat="1">
      <c r="H704" s="179"/>
      <c r="M704" s="168"/>
      <c r="N704" s="180"/>
    </row>
    <row r="705" spans="8:14" s="119" customFormat="1">
      <c r="H705" s="179"/>
      <c r="M705" s="168"/>
      <c r="N705" s="180"/>
    </row>
    <row r="706" spans="8:14" s="119" customFormat="1">
      <c r="H706" s="179"/>
      <c r="M706" s="168"/>
      <c r="N706" s="180"/>
    </row>
    <row r="707" spans="8:14" s="119" customFormat="1">
      <c r="H707" s="179"/>
      <c r="M707" s="168"/>
      <c r="N707" s="180"/>
    </row>
    <row r="708" spans="8:14" s="119" customFormat="1">
      <c r="H708" s="179"/>
      <c r="M708" s="168"/>
      <c r="N708" s="180"/>
    </row>
    <row r="709" spans="8:14" s="119" customFormat="1">
      <c r="H709" s="179"/>
      <c r="M709" s="168"/>
      <c r="N709" s="180"/>
    </row>
    <row r="710" spans="8:14" s="119" customFormat="1">
      <c r="H710" s="179"/>
      <c r="M710" s="168"/>
      <c r="N710" s="180"/>
    </row>
    <row r="711" spans="8:14" s="119" customFormat="1">
      <c r="H711" s="179"/>
      <c r="M711" s="168"/>
      <c r="N711" s="180"/>
    </row>
    <row r="712" spans="8:14" s="119" customFormat="1">
      <c r="H712" s="179"/>
      <c r="M712" s="168"/>
      <c r="N712" s="180"/>
    </row>
    <row r="713" spans="8:14" s="119" customFormat="1">
      <c r="H713" s="179"/>
      <c r="M713" s="168"/>
      <c r="N713" s="180"/>
    </row>
    <row r="714" spans="8:14" s="119" customFormat="1">
      <c r="H714" s="179"/>
      <c r="M714" s="168"/>
      <c r="N714" s="180"/>
    </row>
    <row r="715" spans="8:14" s="119" customFormat="1">
      <c r="H715" s="179"/>
      <c r="M715" s="168"/>
      <c r="N715" s="180"/>
    </row>
    <row r="716" spans="8:14" s="119" customFormat="1">
      <c r="H716" s="179"/>
      <c r="M716" s="168"/>
      <c r="N716" s="180"/>
    </row>
    <row r="717" spans="8:14" s="119" customFormat="1">
      <c r="H717" s="179"/>
      <c r="M717" s="168"/>
      <c r="N717" s="180"/>
    </row>
    <row r="718" spans="8:14" s="119" customFormat="1">
      <c r="H718" s="179"/>
      <c r="M718" s="168"/>
      <c r="N718" s="180"/>
    </row>
    <row r="719" spans="8:14" s="119" customFormat="1">
      <c r="H719" s="179"/>
      <c r="M719" s="168"/>
      <c r="N719" s="180"/>
    </row>
    <row r="720" spans="8:14" s="119" customFormat="1">
      <c r="H720" s="179"/>
      <c r="M720" s="168"/>
      <c r="N720" s="180"/>
    </row>
    <row r="721" spans="8:14" s="119" customFormat="1">
      <c r="H721" s="179"/>
      <c r="M721" s="168"/>
      <c r="N721" s="180"/>
    </row>
    <row r="722" spans="8:14" s="119" customFormat="1">
      <c r="H722" s="179"/>
      <c r="M722" s="168"/>
      <c r="N722" s="180"/>
    </row>
    <row r="723" spans="8:14" s="119" customFormat="1">
      <c r="H723" s="179"/>
      <c r="M723" s="168"/>
      <c r="N723" s="180"/>
    </row>
    <row r="724" spans="8:14" s="119" customFormat="1">
      <c r="H724" s="179"/>
      <c r="M724" s="168"/>
      <c r="N724" s="180"/>
    </row>
    <row r="725" spans="8:14" s="119" customFormat="1">
      <c r="H725" s="179"/>
      <c r="M725" s="168"/>
      <c r="N725" s="180"/>
    </row>
    <row r="726" spans="8:14" s="119" customFormat="1">
      <c r="H726" s="179"/>
      <c r="M726" s="168"/>
      <c r="N726" s="180"/>
    </row>
    <row r="727" spans="8:14" s="119" customFormat="1">
      <c r="H727" s="179"/>
      <c r="M727" s="168"/>
      <c r="N727" s="180"/>
    </row>
    <row r="728" spans="8:14" s="119" customFormat="1">
      <c r="H728" s="179"/>
      <c r="M728" s="168"/>
      <c r="N728" s="180"/>
    </row>
    <row r="729" spans="8:14" s="119" customFormat="1">
      <c r="H729" s="179"/>
      <c r="M729" s="168"/>
      <c r="N729" s="180"/>
    </row>
    <row r="730" spans="8:14" s="119" customFormat="1">
      <c r="H730" s="179"/>
      <c r="M730" s="168"/>
      <c r="N730" s="180"/>
    </row>
    <row r="731" spans="8:14" s="119" customFormat="1">
      <c r="H731" s="179"/>
      <c r="M731" s="168"/>
      <c r="N731" s="180"/>
    </row>
    <row r="732" spans="8:14" s="119" customFormat="1">
      <c r="H732" s="179"/>
      <c r="M732" s="168"/>
      <c r="N732" s="180"/>
    </row>
    <row r="733" spans="8:14" s="119" customFormat="1">
      <c r="H733" s="179"/>
      <c r="M733" s="168"/>
      <c r="N733" s="180"/>
    </row>
    <row r="734" spans="8:14" s="119" customFormat="1">
      <c r="H734" s="179"/>
      <c r="M734" s="168"/>
      <c r="N734" s="180"/>
    </row>
    <row r="735" spans="8:14" s="119" customFormat="1">
      <c r="H735" s="179"/>
      <c r="M735" s="168"/>
      <c r="N735" s="180"/>
    </row>
    <row r="736" spans="8:14" s="119" customFormat="1">
      <c r="H736" s="179"/>
      <c r="M736" s="168"/>
      <c r="N736" s="180"/>
    </row>
    <row r="737" spans="8:14" s="119" customFormat="1">
      <c r="H737" s="179"/>
      <c r="M737" s="168"/>
      <c r="N737" s="180"/>
    </row>
    <row r="738" spans="8:14" s="119" customFormat="1">
      <c r="H738" s="179"/>
      <c r="M738" s="168"/>
      <c r="N738" s="180"/>
    </row>
    <row r="739" spans="8:14" s="119" customFormat="1">
      <c r="H739" s="179"/>
      <c r="M739" s="168"/>
      <c r="N739" s="180"/>
    </row>
    <row r="740" spans="8:14" s="119" customFormat="1">
      <c r="H740" s="179"/>
      <c r="M740" s="168"/>
      <c r="N740" s="180"/>
    </row>
    <row r="741" spans="8:14" s="119" customFormat="1">
      <c r="H741" s="179"/>
      <c r="M741" s="168"/>
      <c r="N741" s="180"/>
    </row>
    <row r="742" spans="8:14" s="119" customFormat="1">
      <c r="H742" s="179"/>
      <c r="M742" s="168"/>
      <c r="N742" s="180"/>
    </row>
    <row r="743" spans="8:14" s="119" customFormat="1">
      <c r="H743" s="179"/>
      <c r="M743" s="168"/>
      <c r="N743" s="180"/>
    </row>
    <row r="744" spans="8:14" s="119" customFormat="1">
      <c r="H744" s="179"/>
      <c r="M744" s="168"/>
      <c r="N744" s="180"/>
    </row>
    <row r="745" spans="8:14" s="119" customFormat="1">
      <c r="H745" s="179"/>
      <c r="M745" s="168"/>
      <c r="N745" s="180"/>
    </row>
    <row r="746" spans="8:14" s="119" customFormat="1">
      <c r="H746" s="179"/>
      <c r="M746" s="168"/>
      <c r="N746" s="180"/>
    </row>
    <row r="747" spans="8:14" s="119" customFormat="1">
      <c r="H747" s="179"/>
      <c r="M747" s="168"/>
      <c r="N747" s="180"/>
    </row>
    <row r="748" spans="8:14" s="119" customFormat="1">
      <c r="H748" s="179"/>
      <c r="M748" s="168"/>
      <c r="N748" s="180"/>
    </row>
    <row r="749" spans="8:14" s="119" customFormat="1">
      <c r="H749" s="179"/>
      <c r="M749" s="168"/>
      <c r="N749" s="180"/>
    </row>
    <row r="750" spans="8:14" s="119" customFormat="1">
      <c r="H750" s="179"/>
      <c r="M750" s="168"/>
      <c r="N750" s="180"/>
    </row>
    <row r="751" spans="8:14" s="119" customFormat="1">
      <c r="H751" s="179"/>
      <c r="M751" s="168"/>
      <c r="N751" s="180"/>
    </row>
    <row r="752" spans="8:14" s="119" customFormat="1">
      <c r="H752" s="179"/>
      <c r="M752" s="168"/>
      <c r="N752" s="180"/>
    </row>
    <row r="753" spans="8:14" s="119" customFormat="1">
      <c r="H753" s="179"/>
      <c r="M753" s="168"/>
      <c r="N753" s="180"/>
    </row>
    <row r="754" spans="8:14" s="119" customFormat="1">
      <c r="H754" s="179"/>
      <c r="M754" s="168"/>
      <c r="N754" s="180"/>
    </row>
    <row r="755" spans="8:14" s="119" customFormat="1">
      <c r="H755" s="179"/>
      <c r="M755" s="168"/>
      <c r="N755" s="180"/>
    </row>
    <row r="756" spans="8:14" s="119" customFormat="1">
      <c r="H756" s="179"/>
      <c r="M756" s="168"/>
      <c r="N756" s="180"/>
    </row>
    <row r="757" spans="8:14" s="119" customFormat="1">
      <c r="H757" s="179"/>
      <c r="M757" s="168"/>
      <c r="N757" s="180"/>
    </row>
    <row r="758" spans="8:14" s="119" customFormat="1">
      <c r="H758" s="179"/>
      <c r="M758" s="168"/>
      <c r="N758" s="180"/>
    </row>
    <row r="759" spans="8:14" s="119" customFormat="1">
      <c r="H759" s="179"/>
      <c r="M759" s="168"/>
      <c r="N759" s="180"/>
    </row>
    <row r="760" spans="8:14" s="119" customFormat="1">
      <c r="H760" s="179"/>
      <c r="M760" s="168"/>
      <c r="N760" s="180"/>
    </row>
    <row r="761" spans="8:14" s="119" customFormat="1">
      <c r="H761" s="179"/>
      <c r="M761" s="168"/>
      <c r="N761" s="180"/>
    </row>
    <row r="762" spans="8:14" s="119" customFormat="1">
      <c r="H762" s="179"/>
      <c r="M762" s="168"/>
      <c r="N762" s="180"/>
    </row>
    <row r="763" spans="8:14" s="119" customFormat="1">
      <c r="H763" s="179"/>
      <c r="M763" s="168"/>
      <c r="N763" s="180"/>
    </row>
    <row r="764" spans="8:14" s="119" customFormat="1">
      <c r="H764" s="179"/>
      <c r="M764" s="168"/>
      <c r="N764" s="180"/>
    </row>
    <row r="765" spans="8:14" s="119" customFormat="1">
      <c r="H765" s="179"/>
      <c r="M765" s="168"/>
      <c r="N765" s="180"/>
    </row>
    <row r="766" spans="8:14" s="119" customFormat="1">
      <c r="H766" s="179"/>
      <c r="M766" s="168"/>
      <c r="N766" s="180"/>
    </row>
    <row r="767" spans="8:14" s="119" customFormat="1">
      <c r="H767" s="179"/>
      <c r="M767" s="168"/>
      <c r="N767" s="180"/>
    </row>
    <row r="768" spans="8:14" s="119" customFormat="1">
      <c r="H768" s="179"/>
      <c r="M768" s="168"/>
      <c r="N768" s="180"/>
    </row>
    <row r="769" spans="8:14" s="119" customFormat="1">
      <c r="H769" s="179"/>
      <c r="M769" s="168"/>
      <c r="N769" s="180"/>
    </row>
    <row r="770" spans="8:14" s="119" customFormat="1">
      <c r="H770" s="179"/>
      <c r="M770" s="168"/>
      <c r="N770" s="180"/>
    </row>
    <row r="771" spans="8:14" s="119" customFormat="1">
      <c r="H771" s="179"/>
      <c r="M771" s="168"/>
      <c r="N771" s="180"/>
    </row>
    <row r="772" spans="8:14" s="119" customFormat="1">
      <c r="H772" s="179"/>
      <c r="M772" s="168"/>
      <c r="N772" s="180"/>
    </row>
    <row r="773" spans="8:14" s="119" customFormat="1">
      <c r="H773" s="179"/>
      <c r="M773" s="168"/>
      <c r="N773" s="180"/>
    </row>
    <row r="774" spans="8:14" s="119" customFormat="1">
      <c r="H774" s="179"/>
      <c r="M774" s="168"/>
      <c r="N774" s="180"/>
    </row>
    <row r="775" spans="8:14" s="119" customFormat="1">
      <c r="H775" s="179"/>
      <c r="M775" s="168"/>
      <c r="N775" s="180"/>
    </row>
    <row r="776" spans="8:14" s="119" customFormat="1">
      <c r="H776" s="179"/>
      <c r="M776" s="168"/>
      <c r="N776" s="180"/>
    </row>
    <row r="777" spans="8:14" s="119" customFormat="1">
      <c r="H777" s="179"/>
      <c r="M777" s="168"/>
      <c r="N777" s="180"/>
    </row>
    <row r="778" spans="8:14" s="119" customFormat="1">
      <c r="H778" s="179"/>
      <c r="M778" s="168"/>
      <c r="N778" s="180"/>
    </row>
    <row r="779" spans="8:14" s="119" customFormat="1">
      <c r="H779" s="179"/>
      <c r="M779" s="168"/>
      <c r="N779" s="180"/>
    </row>
    <row r="780" spans="8:14" s="119" customFormat="1">
      <c r="H780" s="179"/>
      <c r="M780" s="168"/>
      <c r="N780" s="180"/>
    </row>
    <row r="781" spans="8:14" s="119" customFormat="1">
      <c r="H781" s="179"/>
      <c r="M781" s="168"/>
      <c r="N781" s="180"/>
    </row>
    <row r="782" spans="8:14" s="119" customFormat="1">
      <c r="H782" s="179"/>
      <c r="M782" s="168"/>
      <c r="N782" s="180"/>
    </row>
    <row r="783" spans="8:14" s="119" customFormat="1">
      <c r="H783" s="179"/>
      <c r="M783" s="168"/>
      <c r="N783" s="180"/>
    </row>
    <row r="784" spans="8:14" s="119" customFormat="1">
      <c r="H784" s="179"/>
      <c r="M784" s="168"/>
      <c r="N784" s="180"/>
    </row>
    <row r="785" spans="8:14" s="119" customFormat="1">
      <c r="H785" s="179"/>
      <c r="M785" s="168"/>
      <c r="N785" s="180"/>
    </row>
    <row r="786" spans="8:14" s="119" customFormat="1">
      <c r="H786" s="179"/>
      <c r="M786" s="168"/>
      <c r="N786" s="180"/>
    </row>
    <row r="787" spans="8:14" s="119" customFormat="1">
      <c r="H787" s="179"/>
      <c r="M787" s="168"/>
      <c r="N787" s="180"/>
    </row>
    <row r="788" spans="8:14" s="119" customFormat="1">
      <c r="H788" s="179"/>
      <c r="M788" s="168"/>
      <c r="N788" s="180"/>
    </row>
    <row r="789" spans="8:14" s="119" customFormat="1">
      <c r="H789" s="179"/>
      <c r="M789" s="168"/>
      <c r="N789" s="180"/>
    </row>
    <row r="790" spans="8:14" s="119" customFormat="1">
      <c r="H790" s="179"/>
      <c r="M790" s="168"/>
      <c r="N790" s="180"/>
    </row>
    <row r="791" spans="8:14" s="119" customFormat="1">
      <c r="H791" s="179"/>
      <c r="M791" s="168"/>
      <c r="N791" s="180"/>
    </row>
    <row r="792" spans="8:14" s="119" customFormat="1">
      <c r="H792" s="179"/>
      <c r="M792" s="168"/>
      <c r="N792" s="180"/>
    </row>
    <row r="793" spans="8:14" s="119" customFormat="1">
      <c r="H793" s="179"/>
      <c r="M793" s="168"/>
      <c r="N793" s="180"/>
    </row>
    <row r="794" spans="8:14" s="119" customFormat="1">
      <c r="H794" s="179"/>
      <c r="M794" s="168"/>
      <c r="N794" s="180"/>
    </row>
    <row r="795" spans="8:14" s="119" customFormat="1">
      <c r="H795" s="179"/>
      <c r="M795" s="168"/>
      <c r="N795" s="180"/>
    </row>
    <row r="796" spans="8:14" s="119" customFormat="1">
      <c r="H796" s="179"/>
      <c r="M796" s="168"/>
      <c r="N796" s="180"/>
    </row>
    <row r="797" spans="8:14" s="119" customFormat="1">
      <c r="H797" s="179"/>
      <c r="M797" s="168"/>
      <c r="N797" s="180"/>
    </row>
    <row r="798" spans="8:14" s="119" customFormat="1">
      <c r="H798" s="179"/>
      <c r="M798" s="168"/>
      <c r="N798" s="180"/>
    </row>
    <row r="799" spans="8:14" s="119" customFormat="1">
      <c r="H799" s="179"/>
      <c r="M799" s="168"/>
      <c r="N799" s="180"/>
    </row>
    <row r="800" spans="8:14" s="119" customFormat="1">
      <c r="H800" s="179"/>
      <c r="M800" s="168"/>
      <c r="N800" s="180"/>
    </row>
    <row r="801" spans="8:14" s="119" customFormat="1">
      <c r="H801" s="179"/>
      <c r="M801" s="168"/>
      <c r="N801" s="180"/>
    </row>
    <row r="802" spans="8:14" s="119" customFormat="1">
      <c r="H802" s="179"/>
      <c r="M802" s="168"/>
      <c r="N802" s="180"/>
    </row>
    <row r="803" spans="8:14" s="119" customFormat="1">
      <c r="H803" s="179"/>
      <c r="M803" s="168"/>
      <c r="N803" s="180"/>
    </row>
    <row r="804" spans="8:14" s="119" customFormat="1">
      <c r="H804" s="179"/>
      <c r="M804" s="168"/>
      <c r="N804" s="180"/>
    </row>
    <row r="805" spans="8:14" s="119" customFormat="1">
      <c r="H805" s="179"/>
      <c r="M805" s="168"/>
      <c r="N805" s="180"/>
    </row>
    <row r="806" spans="8:14" s="119" customFormat="1">
      <c r="H806" s="179"/>
      <c r="M806" s="168"/>
      <c r="N806" s="180"/>
    </row>
    <row r="807" spans="8:14" s="119" customFormat="1">
      <c r="H807" s="179"/>
      <c r="M807" s="168"/>
      <c r="N807" s="180"/>
    </row>
    <row r="808" spans="8:14" s="119" customFormat="1">
      <c r="H808" s="179"/>
      <c r="M808" s="168"/>
      <c r="N808" s="180"/>
    </row>
    <row r="809" spans="8:14" s="119" customFormat="1">
      <c r="H809" s="179"/>
      <c r="M809" s="168"/>
      <c r="N809" s="180"/>
    </row>
    <row r="810" spans="8:14" s="119" customFormat="1">
      <c r="H810" s="179"/>
      <c r="M810" s="168"/>
      <c r="N810" s="180"/>
    </row>
    <row r="811" spans="8:14" s="119" customFormat="1">
      <c r="H811" s="179"/>
      <c r="M811" s="168"/>
      <c r="N811" s="180"/>
    </row>
    <row r="812" spans="8:14" s="119" customFormat="1">
      <c r="H812" s="179"/>
      <c r="M812" s="168"/>
      <c r="N812" s="180"/>
    </row>
    <row r="813" spans="8:14" s="119" customFormat="1">
      <c r="H813" s="179"/>
      <c r="M813" s="168"/>
      <c r="N813" s="180"/>
    </row>
    <row r="814" spans="8:14" s="119" customFormat="1">
      <c r="H814" s="179"/>
      <c r="M814" s="168"/>
      <c r="N814" s="180"/>
    </row>
    <row r="815" spans="8:14" s="119" customFormat="1">
      <c r="H815" s="179"/>
      <c r="M815" s="168"/>
      <c r="N815" s="180"/>
    </row>
    <row r="816" spans="8:14" s="119" customFormat="1">
      <c r="H816" s="179"/>
      <c r="M816" s="168"/>
      <c r="N816" s="180"/>
    </row>
    <row r="817" spans="8:14" s="119" customFormat="1">
      <c r="H817" s="179"/>
      <c r="M817" s="168"/>
      <c r="N817" s="180"/>
    </row>
    <row r="818" spans="8:14" s="119" customFormat="1">
      <c r="H818" s="179"/>
      <c r="M818" s="168"/>
      <c r="N818" s="180"/>
    </row>
    <row r="819" spans="8:14" s="119" customFormat="1">
      <c r="H819" s="179"/>
      <c r="M819" s="168"/>
      <c r="N819" s="180"/>
    </row>
    <row r="820" spans="8:14" s="119" customFormat="1">
      <c r="H820" s="179"/>
      <c r="M820" s="168"/>
      <c r="N820" s="180"/>
    </row>
    <row r="821" spans="8:14" s="119" customFormat="1">
      <c r="H821" s="179"/>
      <c r="M821" s="168"/>
      <c r="N821" s="180"/>
    </row>
    <row r="822" spans="8:14" s="119" customFormat="1">
      <c r="H822" s="179"/>
      <c r="M822" s="168"/>
      <c r="N822" s="180"/>
    </row>
    <row r="823" spans="8:14" s="119" customFormat="1">
      <c r="H823" s="179"/>
      <c r="M823" s="168"/>
      <c r="N823" s="180"/>
    </row>
    <row r="824" spans="8:14" s="119" customFormat="1">
      <c r="H824" s="179"/>
      <c r="M824" s="168"/>
      <c r="N824" s="180"/>
    </row>
    <row r="825" spans="8:14" s="119" customFormat="1">
      <c r="H825" s="179"/>
      <c r="M825" s="168"/>
      <c r="N825" s="180"/>
    </row>
    <row r="826" spans="8:14" s="119" customFormat="1">
      <c r="H826" s="179"/>
      <c r="M826" s="168"/>
      <c r="N826" s="180"/>
    </row>
    <row r="827" spans="8:14" s="119" customFormat="1">
      <c r="H827" s="179"/>
      <c r="M827" s="168"/>
      <c r="N827" s="180"/>
    </row>
    <row r="828" spans="8:14" s="119" customFormat="1">
      <c r="H828" s="179"/>
      <c r="M828" s="168"/>
      <c r="N828" s="180"/>
    </row>
    <row r="829" spans="8:14" s="119" customFormat="1">
      <c r="H829" s="179"/>
      <c r="M829" s="168"/>
      <c r="N829" s="180"/>
    </row>
    <row r="830" spans="8:14" s="119" customFormat="1">
      <c r="H830" s="179"/>
      <c r="M830" s="168"/>
      <c r="N830" s="180"/>
    </row>
    <row r="831" spans="8:14" s="119" customFormat="1">
      <c r="H831" s="179"/>
      <c r="M831" s="168"/>
      <c r="N831" s="180"/>
    </row>
    <row r="832" spans="8:14" s="119" customFormat="1">
      <c r="H832" s="179"/>
      <c r="M832" s="168"/>
      <c r="N832" s="180"/>
    </row>
    <row r="833" spans="8:14" s="119" customFormat="1">
      <c r="H833" s="179"/>
      <c r="M833" s="168"/>
      <c r="N833" s="180"/>
    </row>
    <row r="834" spans="8:14" s="119" customFormat="1">
      <c r="H834" s="179"/>
      <c r="M834" s="168"/>
      <c r="N834" s="180"/>
    </row>
    <row r="835" spans="8:14" s="119" customFormat="1">
      <c r="H835" s="179"/>
      <c r="M835" s="168"/>
      <c r="N835" s="180"/>
    </row>
    <row r="836" spans="8:14" s="119" customFormat="1">
      <c r="H836" s="179"/>
      <c r="M836" s="168"/>
      <c r="N836" s="180"/>
    </row>
    <row r="837" spans="8:14" s="119" customFormat="1">
      <c r="H837" s="179"/>
      <c r="M837" s="168"/>
      <c r="N837" s="180"/>
    </row>
    <row r="838" spans="8:14" s="119" customFormat="1">
      <c r="H838" s="179"/>
      <c r="M838" s="168"/>
      <c r="N838" s="180"/>
    </row>
    <row r="839" spans="8:14" s="119" customFormat="1">
      <c r="H839" s="179"/>
      <c r="M839" s="168"/>
      <c r="N839" s="180"/>
    </row>
    <row r="840" spans="8:14" s="119" customFormat="1">
      <c r="H840" s="179"/>
      <c r="M840" s="168"/>
      <c r="N840" s="180"/>
    </row>
    <row r="841" spans="8:14" s="119" customFormat="1">
      <c r="H841" s="179"/>
      <c r="M841" s="168"/>
      <c r="N841" s="180"/>
    </row>
    <row r="842" spans="8:14" s="119" customFormat="1">
      <c r="H842" s="179"/>
      <c r="M842" s="168"/>
      <c r="N842" s="180"/>
    </row>
    <row r="843" spans="8:14" s="119" customFormat="1">
      <c r="H843" s="179"/>
      <c r="M843" s="168"/>
      <c r="N843" s="180"/>
    </row>
    <row r="844" spans="8:14" s="119" customFormat="1">
      <c r="H844" s="179"/>
      <c r="M844" s="168"/>
      <c r="N844" s="180"/>
    </row>
    <row r="845" spans="8:14" s="119" customFormat="1">
      <c r="H845" s="179"/>
      <c r="M845" s="168"/>
      <c r="N845" s="180"/>
    </row>
    <row r="846" spans="8:14" s="119" customFormat="1">
      <c r="H846" s="179"/>
      <c r="M846" s="168"/>
      <c r="N846" s="180"/>
    </row>
    <row r="847" spans="8:14" s="119" customFormat="1">
      <c r="H847" s="179"/>
      <c r="M847" s="168"/>
      <c r="N847" s="180"/>
    </row>
    <row r="848" spans="8:14" s="119" customFormat="1">
      <c r="H848" s="179"/>
      <c r="M848" s="168"/>
      <c r="N848" s="180"/>
    </row>
    <row r="849" spans="8:14" s="119" customFormat="1">
      <c r="H849" s="179"/>
      <c r="M849" s="168"/>
      <c r="N849" s="180"/>
    </row>
    <row r="850" spans="8:14" s="119" customFormat="1">
      <c r="H850" s="179"/>
      <c r="M850" s="168"/>
      <c r="N850" s="180"/>
    </row>
    <row r="851" spans="8:14" s="119" customFormat="1">
      <c r="H851" s="179"/>
      <c r="M851" s="168"/>
      <c r="N851" s="180"/>
    </row>
    <row r="852" spans="8:14" s="119" customFormat="1">
      <c r="H852" s="179"/>
      <c r="M852" s="168"/>
      <c r="N852" s="180"/>
    </row>
    <row r="853" spans="8:14" s="119" customFormat="1">
      <c r="H853" s="179"/>
      <c r="M853" s="168"/>
      <c r="N853" s="180"/>
    </row>
    <row r="854" spans="8:14" s="119" customFormat="1">
      <c r="H854" s="179"/>
      <c r="M854" s="168"/>
      <c r="N854" s="180"/>
    </row>
    <row r="855" spans="8:14" s="119" customFormat="1">
      <c r="H855" s="179"/>
      <c r="M855" s="168"/>
      <c r="N855" s="180"/>
    </row>
    <row r="856" spans="8:14" s="119" customFormat="1">
      <c r="H856" s="179"/>
      <c r="M856" s="168"/>
      <c r="N856" s="180"/>
    </row>
    <row r="857" spans="8:14" s="119" customFormat="1">
      <c r="H857" s="179"/>
      <c r="M857" s="168"/>
      <c r="N857" s="180"/>
    </row>
    <row r="858" spans="8:14" s="119" customFormat="1">
      <c r="H858" s="179"/>
      <c r="M858" s="168"/>
      <c r="N858" s="180"/>
    </row>
    <row r="859" spans="8:14" s="119" customFormat="1">
      <c r="H859" s="179"/>
      <c r="M859" s="168"/>
      <c r="N859" s="180"/>
    </row>
    <row r="860" spans="8:14" s="119" customFormat="1">
      <c r="H860" s="179"/>
      <c r="M860" s="168"/>
      <c r="N860" s="180"/>
    </row>
    <row r="861" spans="8:14" s="119" customFormat="1">
      <c r="H861" s="179"/>
      <c r="M861" s="168"/>
      <c r="N861" s="180"/>
    </row>
    <row r="862" spans="8:14" s="119" customFormat="1">
      <c r="H862" s="179"/>
      <c r="M862" s="168"/>
      <c r="N862" s="180"/>
    </row>
    <row r="863" spans="8:14" s="119" customFormat="1">
      <c r="H863" s="179"/>
      <c r="M863" s="168"/>
      <c r="N863" s="180"/>
    </row>
    <row r="864" spans="8:14" s="119" customFormat="1">
      <c r="H864" s="179"/>
      <c r="M864" s="168"/>
      <c r="N864" s="180"/>
    </row>
    <row r="865" spans="8:14" s="119" customFormat="1">
      <c r="H865" s="179"/>
      <c r="M865" s="168"/>
      <c r="N865" s="180"/>
    </row>
    <row r="866" spans="8:14" s="119" customFormat="1">
      <c r="H866" s="179"/>
      <c r="M866" s="168"/>
      <c r="N866" s="180"/>
    </row>
    <row r="867" spans="8:14" s="119" customFormat="1">
      <c r="H867" s="179"/>
      <c r="M867" s="168"/>
      <c r="N867" s="180"/>
    </row>
    <row r="868" spans="8:14" s="119" customFormat="1">
      <c r="H868" s="179"/>
      <c r="M868" s="168"/>
      <c r="N868" s="180"/>
    </row>
    <row r="869" spans="8:14" s="119" customFormat="1">
      <c r="H869" s="179"/>
      <c r="M869" s="168"/>
      <c r="N869" s="180"/>
    </row>
    <row r="870" spans="8:14" s="119" customFormat="1">
      <c r="H870" s="179"/>
      <c r="M870" s="168"/>
      <c r="N870" s="180"/>
    </row>
    <row r="871" spans="8:14" s="119" customFormat="1">
      <c r="H871" s="179"/>
      <c r="M871" s="168"/>
      <c r="N871" s="180"/>
    </row>
    <row r="872" spans="8:14" s="119" customFormat="1">
      <c r="H872" s="179"/>
      <c r="M872" s="168"/>
      <c r="N872" s="180"/>
    </row>
    <row r="873" spans="8:14" s="119" customFormat="1">
      <c r="H873" s="179"/>
      <c r="M873" s="168"/>
      <c r="N873" s="180"/>
    </row>
    <row r="874" spans="8:14" s="119" customFormat="1">
      <c r="H874" s="179"/>
      <c r="M874" s="168"/>
      <c r="N874" s="180"/>
    </row>
    <row r="875" spans="8:14" s="119" customFormat="1">
      <c r="H875" s="179"/>
      <c r="M875" s="168"/>
      <c r="N875" s="180"/>
    </row>
    <row r="876" spans="8:14" s="119" customFormat="1">
      <c r="H876" s="179"/>
      <c r="M876" s="168"/>
      <c r="N876" s="180"/>
    </row>
    <row r="877" spans="8:14" s="119" customFormat="1">
      <c r="H877" s="179"/>
      <c r="M877" s="168"/>
      <c r="N877" s="180"/>
    </row>
    <row r="878" spans="8:14" s="119" customFormat="1">
      <c r="H878" s="179"/>
      <c r="M878" s="168"/>
      <c r="N878" s="180"/>
    </row>
    <row r="879" spans="8:14" s="119" customFormat="1">
      <c r="H879" s="179"/>
      <c r="M879" s="168"/>
      <c r="N879" s="180"/>
    </row>
    <row r="880" spans="8:14" s="119" customFormat="1">
      <c r="H880" s="179"/>
      <c r="M880" s="168"/>
      <c r="N880" s="180"/>
    </row>
    <row r="881" spans="8:14" s="119" customFormat="1">
      <c r="H881" s="179"/>
      <c r="M881" s="168"/>
      <c r="N881" s="180"/>
    </row>
    <row r="882" spans="8:14" s="119" customFormat="1">
      <c r="H882" s="179"/>
      <c r="M882" s="168"/>
      <c r="N882" s="180"/>
    </row>
    <row r="883" spans="8:14" s="119" customFormat="1">
      <c r="H883" s="179"/>
      <c r="M883" s="168"/>
      <c r="N883" s="180"/>
    </row>
    <row r="884" spans="8:14" s="119" customFormat="1">
      <c r="H884" s="179"/>
      <c r="M884" s="168"/>
      <c r="N884" s="180"/>
    </row>
    <row r="885" spans="8:14" s="119" customFormat="1">
      <c r="H885" s="179"/>
      <c r="M885" s="168"/>
      <c r="N885" s="180"/>
    </row>
    <row r="886" spans="8:14" s="119" customFormat="1">
      <c r="H886" s="179"/>
      <c r="M886" s="168"/>
      <c r="N886" s="180"/>
    </row>
    <row r="887" spans="8:14" s="119" customFormat="1">
      <c r="H887" s="179"/>
      <c r="M887" s="168"/>
      <c r="N887" s="180"/>
    </row>
    <row r="888" spans="8:14" s="119" customFormat="1">
      <c r="H888" s="179"/>
      <c r="M888" s="168"/>
      <c r="N888" s="180"/>
    </row>
    <row r="889" spans="8:14" s="119" customFormat="1">
      <c r="H889" s="179"/>
      <c r="M889" s="168"/>
      <c r="N889" s="180"/>
    </row>
    <row r="890" spans="8:14" s="119" customFormat="1">
      <c r="H890" s="179"/>
      <c r="M890" s="168"/>
      <c r="N890" s="180"/>
    </row>
    <row r="891" spans="8:14" s="119" customFormat="1">
      <c r="H891" s="179"/>
      <c r="M891" s="168"/>
      <c r="N891" s="180"/>
    </row>
    <row r="892" spans="8:14" s="119" customFormat="1">
      <c r="H892" s="179"/>
      <c r="M892" s="168"/>
      <c r="N892" s="180"/>
    </row>
    <row r="893" spans="8:14" s="119" customFormat="1">
      <c r="H893" s="179"/>
      <c r="M893" s="168"/>
      <c r="N893" s="180"/>
    </row>
    <row r="894" spans="8:14" s="119" customFormat="1">
      <c r="H894" s="179"/>
      <c r="M894" s="168"/>
      <c r="N894" s="180"/>
    </row>
    <row r="895" spans="8:14" s="119" customFormat="1">
      <c r="H895" s="179"/>
      <c r="M895" s="168"/>
      <c r="N895" s="180"/>
    </row>
    <row r="896" spans="8:14" s="119" customFormat="1">
      <c r="H896" s="179"/>
      <c r="M896" s="168"/>
      <c r="N896" s="180"/>
    </row>
    <row r="897" spans="8:14" s="119" customFormat="1">
      <c r="H897" s="179"/>
      <c r="M897" s="168"/>
      <c r="N897" s="180"/>
    </row>
    <row r="898" spans="8:14" s="119" customFormat="1">
      <c r="H898" s="179"/>
      <c r="M898" s="168"/>
      <c r="N898" s="180"/>
    </row>
    <row r="899" spans="8:14" s="119" customFormat="1">
      <c r="H899" s="179"/>
      <c r="M899" s="168"/>
      <c r="N899" s="180"/>
    </row>
    <row r="900" spans="8:14" s="119" customFormat="1">
      <c r="H900" s="179"/>
      <c r="M900" s="168"/>
      <c r="N900" s="180"/>
    </row>
    <row r="901" spans="8:14" s="119" customFormat="1">
      <c r="H901" s="179"/>
      <c r="M901" s="168"/>
      <c r="N901" s="180"/>
    </row>
    <row r="902" spans="8:14" s="119" customFormat="1">
      <c r="H902" s="179"/>
      <c r="M902" s="168"/>
      <c r="N902" s="180"/>
    </row>
    <row r="903" spans="8:14" s="119" customFormat="1">
      <c r="H903" s="179"/>
      <c r="M903" s="168"/>
      <c r="N903" s="180"/>
    </row>
    <row r="904" spans="8:14" s="119" customFormat="1">
      <c r="H904" s="179"/>
      <c r="M904" s="168"/>
      <c r="N904" s="180"/>
    </row>
    <row r="905" spans="8:14" s="119" customFormat="1">
      <c r="H905" s="179"/>
      <c r="M905" s="168"/>
      <c r="N905" s="180"/>
    </row>
    <row r="906" spans="8:14" s="119" customFormat="1">
      <c r="H906" s="179"/>
      <c r="M906" s="168"/>
      <c r="N906" s="180"/>
    </row>
    <row r="907" spans="8:14" s="119" customFormat="1">
      <c r="H907" s="179"/>
      <c r="M907" s="168"/>
      <c r="N907" s="180"/>
    </row>
    <row r="908" spans="8:14" s="119" customFormat="1">
      <c r="H908" s="179"/>
      <c r="M908" s="168"/>
      <c r="N908" s="180"/>
    </row>
    <row r="909" spans="8:14" s="119" customFormat="1">
      <c r="H909" s="179"/>
      <c r="M909" s="168"/>
      <c r="N909" s="180"/>
    </row>
    <row r="910" spans="8:14" s="119" customFormat="1">
      <c r="H910" s="179"/>
      <c r="M910" s="168"/>
      <c r="N910" s="180"/>
    </row>
    <row r="911" spans="8:14" s="119" customFormat="1">
      <c r="H911" s="179"/>
      <c r="M911" s="168"/>
      <c r="N911" s="180"/>
    </row>
    <row r="912" spans="8:14" s="119" customFormat="1">
      <c r="H912" s="179"/>
      <c r="M912" s="168"/>
      <c r="N912" s="180"/>
    </row>
    <row r="913" spans="8:14" s="119" customFormat="1">
      <c r="H913" s="179"/>
      <c r="M913" s="168"/>
      <c r="N913" s="180"/>
    </row>
    <row r="914" spans="8:14" s="119" customFormat="1">
      <c r="H914" s="179"/>
      <c r="M914" s="168"/>
      <c r="N914" s="180"/>
    </row>
    <row r="915" spans="8:14" s="119" customFormat="1">
      <c r="H915" s="179"/>
      <c r="M915" s="168"/>
      <c r="N915" s="180"/>
    </row>
    <row r="916" spans="8:14" s="119" customFormat="1">
      <c r="H916" s="179"/>
      <c r="M916" s="168"/>
      <c r="N916" s="180"/>
    </row>
    <row r="917" spans="8:14" s="119" customFormat="1">
      <c r="H917" s="179"/>
      <c r="M917" s="168"/>
      <c r="N917" s="180"/>
    </row>
    <row r="918" spans="8:14" s="119" customFormat="1">
      <c r="H918" s="179"/>
      <c r="M918" s="168"/>
      <c r="N918" s="180"/>
    </row>
    <row r="919" spans="8:14" s="119" customFormat="1">
      <c r="H919" s="179"/>
      <c r="M919" s="168"/>
      <c r="N919" s="180"/>
    </row>
    <row r="920" spans="8:14" s="119" customFormat="1">
      <c r="H920" s="179"/>
      <c r="M920" s="168"/>
      <c r="N920" s="180"/>
    </row>
    <row r="921" spans="8:14" s="119" customFormat="1">
      <c r="H921" s="179"/>
      <c r="M921" s="168"/>
      <c r="N921" s="180"/>
    </row>
    <row r="922" spans="8:14" s="119" customFormat="1">
      <c r="H922" s="179"/>
      <c r="M922" s="168"/>
      <c r="N922" s="180"/>
    </row>
    <row r="923" spans="8:14" s="119" customFormat="1">
      <c r="H923" s="179"/>
      <c r="M923" s="168"/>
      <c r="N923" s="180"/>
    </row>
    <row r="924" spans="8:14" s="119" customFormat="1">
      <c r="H924" s="179"/>
      <c r="M924" s="168"/>
      <c r="N924" s="180"/>
    </row>
    <row r="925" spans="8:14" s="119" customFormat="1">
      <c r="H925" s="179"/>
      <c r="M925" s="168"/>
      <c r="N925" s="180"/>
    </row>
    <row r="926" spans="8:14" s="119" customFormat="1">
      <c r="H926" s="179"/>
      <c r="M926" s="168"/>
      <c r="N926" s="180"/>
    </row>
    <row r="927" spans="8:14" s="119" customFormat="1">
      <c r="H927" s="179"/>
      <c r="M927" s="168"/>
      <c r="N927" s="180"/>
    </row>
    <row r="928" spans="8:14" s="119" customFormat="1">
      <c r="H928" s="179"/>
      <c r="M928" s="168"/>
      <c r="N928" s="180"/>
    </row>
    <row r="929" spans="8:14" s="119" customFormat="1">
      <c r="H929" s="179"/>
      <c r="M929" s="168"/>
      <c r="N929" s="180"/>
    </row>
    <row r="930" spans="8:14" s="119" customFormat="1">
      <c r="H930" s="179"/>
      <c r="M930" s="168"/>
      <c r="N930" s="180"/>
    </row>
    <row r="931" spans="8:14" s="119" customFormat="1">
      <c r="H931" s="179"/>
      <c r="M931" s="168"/>
      <c r="N931" s="180"/>
    </row>
    <row r="932" spans="8:14" s="119" customFormat="1">
      <c r="H932" s="179"/>
      <c r="M932" s="168"/>
      <c r="N932" s="180"/>
    </row>
    <row r="933" spans="8:14" s="119" customFormat="1">
      <c r="H933" s="179"/>
      <c r="M933" s="168"/>
      <c r="N933" s="180"/>
    </row>
    <row r="934" spans="8:14" s="119" customFormat="1">
      <c r="H934" s="179"/>
      <c r="M934" s="168"/>
      <c r="N934" s="180"/>
    </row>
    <row r="935" spans="8:14" s="119" customFormat="1">
      <c r="H935" s="179"/>
      <c r="M935" s="168"/>
      <c r="N935" s="180"/>
    </row>
    <row r="936" spans="8:14" s="119" customFormat="1">
      <c r="H936" s="179"/>
      <c r="M936" s="168"/>
      <c r="N936" s="180"/>
    </row>
    <row r="937" spans="8:14" s="119" customFormat="1">
      <c r="H937" s="179"/>
      <c r="M937" s="168"/>
      <c r="N937" s="180"/>
    </row>
    <row r="938" spans="8:14" s="119" customFormat="1">
      <c r="H938" s="179"/>
      <c r="M938" s="168"/>
      <c r="N938" s="180"/>
    </row>
    <row r="939" spans="8:14" s="119" customFormat="1">
      <c r="H939" s="179"/>
      <c r="M939" s="168"/>
      <c r="N939" s="180"/>
    </row>
    <row r="940" spans="8:14" s="119" customFormat="1">
      <c r="H940" s="179"/>
      <c r="M940" s="168"/>
      <c r="N940" s="180"/>
    </row>
    <row r="941" spans="8:14" s="119" customFormat="1">
      <c r="H941" s="179"/>
      <c r="M941" s="168"/>
      <c r="N941" s="180"/>
    </row>
    <row r="942" spans="8:14" s="119" customFormat="1">
      <c r="H942" s="179"/>
      <c r="M942" s="168"/>
      <c r="N942" s="180"/>
    </row>
    <row r="943" spans="8:14" s="119" customFormat="1">
      <c r="H943" s="179"/>
      <c r="M943" s="168"/>
      <c r="N943" s="180"/>
    </row>
    <row r="944" spans="8:14" s="119" customFormat="1">
      <c r="H944" s="179"/>
      <c r="M944" s="168"/>
      <c r="N944" s="180"/>
    </row>
    <row r="945" spans="8:14" s="119" customFormat="1">
      <c r="H945" s="179"/>
      <c r="M945" s="168"/>
      <c r="N945" s="180"/>
    </row>
    <row r="946" spans="8:14" s="119" customFormat="1">
      <c r="H946" s="179"/>
      <c r="M946" s="168"/>
      <c r="N946" s="180"/>
    </row>
    <row r="947" spans="8:14" s="119" customFormat="1">
      <c r="H947" s="179"/>
      <c r="M947" s="168"/>
      <c r="N947" s="180"/>
    </row>
    <row r="948" spans="8:14" s="119" customFormat="1">
      <c r="H948" s="179"/>
      <c r="M948" s="168"/>
      <c r="N948" s="180"/>
    </row>
    <row r="949" spans="8:14" s="119" customFormat="1">
      <c r="H949" s="179"/>
      <c r="M949" s="168"/>
      <c r="N949" s="180"/>
    </row>
    <row r="950" spans="8:14" s="119" customFormat="1">
      <c r="H950" s="179"/>
      <c r="M950" s="168"/>
      <c r="N950" s="180"/>
    </row>
    <row r="951" spans="8:14" s="119" customFormat="1">
      <c r="H951" s="179"/>
      <c r="M951" s="168"/>
      <c r="N951" s="180"/>
    </row>
    <row r="952" spans="8:14" s="119" customFormat="1">
      <c r="H952" s="179"/>
      <c r="M952" s="168"/>
      <c r="N952" s="180"/>
    </row>
    <row r="953" spans="8:14" s="119" customFormat="1">
      <c r="H953" s="179"/>
      <c r="M953" s="168"/>
      <c r="N953" s="180"/>
    </row>
    <row r="954" spans="8:14" s="119" customFormat="1">
      <c r="H954" s="179"/>
      <c r="M954" s="168"/>
      <c r="N954" s="180"/>
    </row>
    <row r="955" spans="8:14" s="119" customFormat="1">
      <c r="H955" s="179"/>
      <c r="M955" s="168"/>
      <c r="N955" s="180"/>
    </row>
    <row r="956" spans="8:14" s="119" customFormat="1">
      <c r="H956" s="179"/>
      <c r="M956" s="168"/>
      <c r="N956" s="180"/>
    </row>
    <row r="957" spans="8:14" s="119" customFormat="1">
      <c r="H957" s="179"/>
      <c r="M957" s="168"/>
      <c r="N957" s="180"/>
    </row>
    <row r="958" spans="8:14" s="119" customFormat="1">
      <c r="H958" s="179"/>
      <c r="M958" s="168"/>
      <c r="N958" s="180"/>
    </row>
    <row r="959" spans="8:14" s="119" customFormat="1">
      <c r="H959" s="179"/>
      <c r="M959" s="168"/>
      <c r="N959" s="180"/>
    </row>
    <row r="960" spans="8:14" s="119" customFormat="1">
      <c r="H960" s="179"/>
      <c r="M960" s="168"/>
      <c r="N960" s="180"/>
    </row>
    <row r="961" spans="8:14" s="119" customFormat="1">
      <c r="H961" s="179"/>
      <c r="M961" s="168"/>
      <c r="N961" s="180"/>
    </row>
    <row r="962" spans="8:14" s="119" customFormat="1">
      <c r="H962" s="179"/>
      <c r="M962" s="168"/>
      <c r="N962" s="180"/>
    </row>
    <row r="963" spans="8:14" s="119" customFormat="1">
      <c r="H963" s="179"/>
      <c r="M963" s="168"/>
      <c r="N963" s="180"/>
    </row>
    <row r="964" spans="8:14" s="119" customFormat="1">
      <c r="H964" s="179"/>
      <c r="M964" s="168"/>
      <c r="N964" s="180"/>
    </row>
    <row r="965" spans="8:14" s="119" customFormat="1">
      <c r="H965" s="179"/>
      <c r="M965" s="168"/>
      <c r="N965" s="180"/>
    </row>
    <row r="966" spans="8:14" s="119" customFormat="1">
      <c r="H966" s="179"/>
      <c r="M966" s="168"/>
      <c r="N966" s="180"/>
    </row>
    <row r="967" spans="8:14" s="119" customFormat="1">
      <c r="H967" s="179"/>
      <c r="M967" s="168"/>
      <c r="N967" s="180"/>
    </row>
    <row r="968" spans="8:14" s="119" customFormat="1">
      <c r="H968" s="179"/>
      <c r="M968" s="168"/>
      <c r="N968" s="180"/>
    </row>
    <row r="969" spans="8:14" s="119" customFormat="1">
      <c r="H969" s="179"/>
      <c r="M969" s="168"/>
      <c r="N969" s="180"/>
    </row>
    <row r="970" spans="8:14" s="119" customFormat="1">
      <c r="H970" s="179"/>
      <c r="M970" s="168"/>
      <c r="N970" s="180"/>
    </row>
    <row r="971" spans="8:14" s="119" customFormat="1">
      <c r="H971" s="179"/>
      <c r="M971" s="168"/>
      <c r="N971" s="180"/>
    </row>
    <row r="972" spans="8:14" s="119" customFormat="1">
      <c r="H972" s="179"/>
      <c r="M972" s="168"/>
      <c r="N972" s="180"/>
    </row>
    <row r="973" spans="8:14" s="119" customFormat="1">
      <c r="H973" s="179"/>
      <c r="M973" s="168"/>
      <c r="N973" s="180"/>
    </row>
    <row r="974" spans="8:14" s="119" customFormat="1">
      <c r="H974" s="179"/>
      <c r="M974" s="168"/>
      <c r="N974" s="180"/>
    </row>
    <row r="975" spans="8:14" s="119" customFormat="1">
      <c r="H975" s="179"/>
      <c r="M975" s="168"/>
      <c r="N975" s="180"/>
    </row>
    <row r="976" spans="8:14" s="119" customFormat="1">
      <c r="H976" s="179"/>
      <c r="M976" s="168"/>
      <c r="N976" s="180"/>
    </row>
    <row r="977" spans="8:14" s="119" customFormat="1">
      <c r="H977" s="179"/>
      <c r="M977" s="168"/>
      <c r="N977" s="180"/>
    </row>
    <row r="978" spans="8:14" s="119" customFormat="1">
      <c r="H978" s="179"/>
      <c r="M978" s="168"/>
      <c r="N978" s="180"/>
    </row>
    <row r="979" spans="8:14" s="119" customFormat="1">
      <c r="H979" s="179"/>
      <c r="M979" s="168"/>
      <c r="N979" s="180"/>
    </row>
    <row r="980" spans="8:14" s="119" customFormat="1">
      <c r="H980" s="179"/>
      <c r="M980" s="168"/>
      <c r="N980" s="180"/>
    </row>
    <row r="981" spans="8:14" s="119" customFormat="1">
      <c r="H981" s="179"/>
      <c r="M981" s="168"/>
      <c r="N981" s="180"/>
    </row>
    <row r="982" spans="8:14" s="119" customFormat="1">
      <c r="H982" s="179"/>
      <c r="M982" s="168"/>
      <c r="N982" s="180"/>
    </row>
    <row r="983" spans="8:14" s="119" customFormat="1">
      <c r="H983" s="179"/>
      <c r="M983" s="168"/>
      <c r="N983" s="180"/>
    </row>
    <row r="984" spans="8:14" s="119" customFormat="1">
      <c r="H984" s="179"/>
      <c r="M984" s="168"/>
      <c r="N984" s="180"/>
    </row>
    <row r="985" spans="8:14" s="119" customFormat="1">
      <c r="H985" s="179"/>
      <c r="M985" s="168"/>
      <c r="N985" s="180"/>
    </row>
    <row r="986" spans="8:14" s="119" customFormat="1">
      <c r="H986" s="179"/>
      <c r="M986" s="168"/>
      <c r="N986" s="180"/>
    </row>
    <row r="987" spans="8:14" s="119" customFormat="1">
      <c r="H987" s="179"/>
      <c r="M987" s="168"/>
      <c r="N987" s="180"/>
    </row>
    <row r="988" spans="8:14" s="119" customFormat="1">
      <c r="H988" s="179"/>
      <c r="M988" s="168"/>
      <c r="N988" s="180"/>
    </row>
    <row r="989" spans="8:14" s="119" customFormat="1">
      <c r="H989" s="179"/>
      <c r="M989" s="168"/>
      <c r="N989" s="180"/>
    </row>
    <row r="990" spans="8:14" s="119" customFormat="1">
      <c r="H990" s="179"/>
      <c r="M990" s="168"/>
      <c r="N990" s="180"/>
    </row>
    <row r="991" spans="8:14" s="119" customFormat="1">
      <c r="H991" s="179"/>
      <c r="M991" s="168"/>
      <c r="N991" s="180"/>
    </row>
    <row r="992" spans="8:14" s="119" customFormat="1">
      <c r="H992" s="179"/>
      <c r="M992" s="168"/>
      <c r="N992" s="180"/>
    </row>
    <row r="993" spans="8:14" s="119" customFormat="1">
      <c r="H993" s="179"/>
      <c r="M993" s="168"/>
      <c r="N993" s="180"/>
    </row>
    <row r="994" spans="8:14" s="119" customFormat="1">
      <c r="H994" s="179"/>
      <c r="M994" s="168"/>
      <c r="N994" s="180"/>
    </row>
    <row r="995" spans="8:14" s="119" customFormat="1">
      <c r="H995" s="179"/>
      <c r="M995" s="168"/>
      <c r="N995" s="180"/>
    </row>
    <row r="996" spans="8:14" s="119" customFormat="1">
      <c r="H996" s="179"/>
      <c r="M996" s="168"/>
      <c r="N996" s="180"/>
    </row>
    <row r="997" spans="8:14" s="119" customFormat="1">
      <c r="H997" s="179"/>
      <c r="M997" s="168"/>
      <c r="N997" s="180"/>
    </row>
    <row r="998" spans="8:14" s="119" customFormat="1">
      <c r="H998" s="179"/>
      <c r="M998" s="168"/>
      <c r="N998" s="180"/>
    </row>
    <row r="999" spans="8:14" s="119" customFormat="1">
      <c r="H999" s="179"/>
      <c r="M999" s="168"/>
      <c r="N999" s="180"/>
    </row>
    <row r="1000" spans="8:14" s="119" customFormat="1">
      <c r="H1000" s="179"/>
      <c r="M1000" s="168"/>
      <c r="N1000" s="180"/>
    </row>
    <row r="1001" spans="8:14" s="119" customFormat="1">
      <c r="H1001" s="179"/>
      <c r="M1001" s="168"/>
      <c r="N1001" s="180"/>
    </row>
    <row r="1002" spans="8:14" s="119" customFormat="1">
      <c r="H1002" s="179"/>
      <c r="M1002" s="168"/>
      <c r="N1002" s="180"/>
    </row>
    <row r="1003" spans="8:14" s="119" customFormat="1">
      <c r="H1003" s="179"/>
      <c r="M1003" s="168"/>
      <c r="N1003" s="180"/>
    </row>
    <row r="1004" spans="8:14" s="119" customFormat="1">
      <c r="H1004" s="179"/>
      <c r="M1004" s="168"/>
      <c r="N1004" s="180"/>
    </row>
    <row r="1005" spans="8:14" s="119" customFormat="1">
      <c r="H1005" s="179"/>
      <c r="M1005" s="168"/>
      <c r="N1005" s="180"/>
    </row>
    <row r="1006" spans="8:14" s="119" customFormat="1">
      <c r="H1006" s="179"/>
      <c r="M1006" s="168"/>
      <c r="N1006" s="180"/>
    </row>
    <row r="1007" spans="8:14" s="119" customFormat="1">
      <c r="H1007" s="179"/>
      <c r="M1007" s="168"/>
      <c r="N1007" s="180"/>
    </row>
    <row r="1008" spans="8:14" s="119" customFormat="1">
      <c r="H1008" s="179"/>
      <c r="M1008" s="168"/>
      <c r="N1008" s="180"/>
    </row>
    <row r="1009" spans="8:14" s="119" customFormat="1">
      <c r="H1009" s="179"/>
      <c r="M1009" s="168"/>
      <c r="N1009" s="180"/>
    </row>
    <row r="1010" spans="8:14" s="119" customFormat="1">
      <c r="H1010" s="179"/>
      <c r="M1010" s="168"/>
      <c r="N1010" s="180"/>
    </row>
    <row r="1011" spans="8:14" s="119" customFormat="1">
      <c r="H1011" s="179"/>
      <c r="M1011" s="168"/>
      <c r="N1011" s="180"/>
    </row>
    <row r="1012" spans="8:14" s="119" customFormat="1">
      <c r="H1012" s="179"/>
      <c r="M1012" s="168"/>
      <c r="N1012" s="180"/>
    </row>
    <row r="1013" spans="8:14" s="119" customFormat="1">
      <c r="H1013" s="179"/>
      <c r="M1013" s="168"/>
      <c r="N1013" s="180"/>
    </row>
    <row r="1014" spans="8:14" s="119" customFormat="1">
      <c r="H1014" s="179"/>
      <c r="M1014" s="168"/>
      <c r="N1014" s="180"/>
    </row>
    <row r="1015" spans="8:14" s="119" customFormat="1">
      <c r="H1015" s="179"/>
      <c r="M1015" s="168"/>
      <c r="N1015" s="180"/>
    </row>
    <row r="1016" spans="8:14" s="119" customFormat="1">
      <c r="H1016" s="179"/>
      <c r="M1016" s="168"/>
      <c r="N1016" s="180"/>
    </row>
    <row r="1017" spans="8:14" s="119" customFormat="1">
      <c r="H1017" s="179"/>
      <c r="M1017" s="168"/>
      <c r="N1017" s="180"/>
    </row>
    <row r="1018" spans="8:14" s="119" customFormat="1">
      <c r="H1018" s="179"/>
      <c r="M1018" s="168"/>
      <c r="N1018" s="180"/>
    </row>
    <row r="1019" spans="8:14" s="119" customFormat="1">
      <c r="H1019" s="179"/>
      <c r="M1019" s="168"/>
      <c r="N1019" s="180"/>
    </row>
    <row r="1020" spans="8:14" s="119" customFormat="1">
      <c r="H1020" s="179"/>
      <c r="M1020" s="168"/>
      <c r="N1020" s="180"/>
    </row>
    <row r="1021" spans="8:14" s="119" customFormat="1">
      <c r="H1021" s="179"/>
      <c r="M1021" s="168"/>
      <c r="N1021" s="180"/>
    </row>
    <row r="1022" spans="8:14" s="119" customFormat="1">
      <c r="H1022" s="179"/>
      <c r="M1022" s="168"/>
      <c r="N1022" s="180"/>
    </row>
    <row r="1023" spans="8:14" s="119" customFormat="1">
      <c r="H1023" s="179"/>
      <c r="M1023" s="168"/>
      <c r="N1023" s="180"/>
    </row>
    <row r="1024" spans="8:14" s="119" customFormat="1">
      <c r="H1024" s="179"/>
      <c r="M1024" s="168"/>
      <c r="N1024" s="180"/>
    </row>
    <row r="1025" spans="8:14" s="119" customFormat="1">
      <c r="H1025" s="179"/>
      <c r="M1025" s="168"/>
      <c r="N1025" s="180"/>
    </row>
    <row r="1026" spans="8:14" s="119" customFormat="1">
      <c r="H1026" s="179"/>
      <c r="M1026" s="168"/>
      <c r="N1026" s="180"/>
    </row>
    <row r="1027" spans="8:14" s="119" customFormat="1">
      <c r="H1027" s="179"/>
      <c r="M1027" s="168"/>
      <c r="N1027" s="180"/>
    </row>
    <row r="1028" spans="8:14" s="119" customFormat="1">
      <c r="H1028" s="179"/>
      <c r="M1028" s="168"/>
      <c r="N1028" s="180"/>
    </row>
    <row r="1029" spans="8:14" s="119" customFormat="1">
      <c r="H1029" s="179"/>
      <c r="M1029" s="168"/>
      <c r="N1029" s="180"/>
    </row>
    <row r="1030" spans="8:14" s="119" customFormat="1">
      <c r="H1030" s="179"/>
      <c r="M1030" s="168"/>
      <c r="N1030" s="180"/>
    </row>
  </sheetData>
  <sheetProtection password="DF81" sheet="1" objects="1" scenarios="1" formatCells="0" formatColumns="0" formatRows="0" insertColumns="0" insertRows="0" sort="0" autoFilter="0"/>
  <autoFilter ref="A3:AD690"/>
  <mergeCells count="1">
    <mergeCell ref="M2:AC2"/>
  </mergeCells>
  <conditionalFormatting sqref="G1:G2 G4:G1048576">
    <cfRule type="cellIs" dxfId="2" priority="1" operator="equal">
      <formula>"TAK"</formula>
    </cfRule>
  </conditionalFormatting>
  <dataValidations count="2">
    <dataValidation type="list" allowBlank="1" showInputMessage="1" showErrorMessage="1" sqref="AA4:AA689">
      <formula1>"do 12h,do 24h,do 48h"</formula1>
    </dataValidation>
    <dataValidation type="list" allowBlank="1" showInputMessage="1" showErrorMessage="1" sqref="AB4:AB689">
      <formula1>"6 miesięcy,9 miesięcy"</formula1>
    </dataValidation>
  </dataValidations>
  <pageMargins left="0.15748031496062992" right="0.15748031496062992" top="0.47244094488188981" bottom="0.47244094488188981" header="0.11811023622047245" footer="0.11811023622047245"/>
  <pageSetup paperSize="9" scale="53" fitToHeight="0" orientation="landscape" r:id="rId1"/>
  <headerFooter>
    <oddHeader>&amp;L&amp;14Załącznik nr 2  z 18.07.2017- Formularz cenowy do SIWZ nr SGZ/2/18/3/2017</oddHeader>
    <oddFooter>&amp;R&amp;14&amp;P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Z363"/>
  <sheetViews>
    <sheetView zoomScale="80" zoomScaleNormal="80" workbookViewId="0">
      <selection activeCell="H1" sqref="H1:M1"/>
    </sheetView>
  </sheetViews>
  <sheetFormatPr defaultColWidth="10.140625" defaultRowHeight="11.25"/>
  <cols>
    <col min="1" max="1" width="6.28515625" style="62" bestFit="1" customWidth="1"/>
    <col min="2" max="2" width="18" style="62" hidden="1" customWidth="1"/>
    <col min="3" max="3" width="11.140625" style="62" hidden="1" customWidth="1"/>
    <col min="4" max="4" width="13" style="62" hidden="1" customWidth="1"/>
    <col min="5" max="5" width="8.42578125" style="62" hidden="1" customWidth="1"/>
    <col min="6" max="6" width="10.5703125" style="62" hidden="1" customWidth="1"/>
    <col min="7" max="7" width="8.140625" style="62" customWidth="1"/>
    <col min="8" max="8" width="8.140625" style="95" bestFit="1" customWidth="1"/>
    <col min="9" max="9" width="10" style="96" bestFit="1" customWidth="1"/>
    <col min="10" max="10" width="10.85546875" style="62" bestFit="1" customWidth="1"/>
    <col min="11" max="11" width="5.140625" style="95" bestFit="1" customWidth="1"/>
    <col min="12" max="12" width="11.42578125" style="62" bestFit="1" customWidth="1"/>
    <col min="13" max="13" width="5.28515625" style="95" bestFit="1" customWidth="1"/>
    <col min="14" max="14" width="8.140625" style="97" bestFit="1" customWidth="1"/>
    <col min="15" max="15" width="10" style="98" bestFit="1" customWidth="1"/>
    <col min="16" max="16" width="10.85546875" style="99" bestFit="1" customWidth="1"/>
    <col min="17" max="17" width="5.140625" style="97" bestFit="1" customWidth="1"/>
    <col min="18" max="18" width="11.42578125" style="99" bestFit="1" customWidth="1"/>
    <col min="19" max="19" width="5.28515625" style="97" bestFit="1" customWidth="1"/>
    <col min="20" max="20" width="8.140625" style="95" bestFit="1" customWidth="1"/>
    <col min="21" max="21" width="10" style="96" bestFit="1" customWidth="1"/>
    <col min="22" max="22" width="9.140625" style="62" bestFit="1" customWidth="1"/>
    <col min="23" max="23" width="5.140625" style="95" bestFit="1" customWidth="1"/>
    <col min="24" max="24" width="11.42578125" style="62" bestFit="1" customWidth="1"/>
    <col min="25" max="25" width="5.28515625" style="95" bestFit="1" customWidth="1"/>
    <col min="26" max="26" width="10.7109375" style="95" customWidth="1"/>
    <col min="27" max="27" width="2" style="91" customWidth="1"/>
    <col min="28" max="29" width="7.28515625" style="39" bestFit="1" customWidth="1"/>
    <col min="30" max="30" width="6" style="39" bestFit="1" customWidth="1"/>
    <col min="31" max="31" width="7.42578125" style="39" bestFit="1" customWidth="1"/>
    <col min="32" max="32" width="5.140625" style="62" customWidth="1"/>
    <col min="33" max="33" width="7" style="38" bestFit="1" customWidth="1"/>
    <col min="34" max="34" width="10" style="35" bestFit="1" customWidth="1"/>
    <col min="35" max="35" width="10.85546875" style="37" bestFit="1" customWidth="1"/>
    <col min="36" max="36" width="4.140625" style="37" bestFit="1" customWidth="1"/>
    <col min="37" max="37" width="11.42578125" style="37" bestFit="1" customWidth="1"/>
    <col min="38" max="43" width="11.42578125" style="37" customWidth="1"/>
    <col min="44" max="44" width="5.140625" style="62" customWidth="1"/>
    <col min="45" max="45" width="8.140625" style="95" bestFit="1" customWidth="1"/>
    <col min="46" max="46" width="10" style="96" bestFit="1" customWidth="1"/>
    <col min="47" max="47" width="10.85546875" style="62" bestFit="1" customWidth="1"/>
    <col min="48" max="48" width="5.140625" style="95" bestFit="1" customWidth="1"/>
    <col min="49" max="49" width="11.42578125" style="62" bestFit="1" customWidth="1"/>
    <col min="50" max="50" width="5.28515625" style="95" bestFit="1" customWidth="1"/>
    <col min="51" max="51" width="8.140625" style="97" bestFit="1" customWidth="1"/>
    <col min="52" max="52" width="10" style="98" bestFit="1" customWidth="1"/>
    <col min="53" max="53" width="10.85546875" style="99" bestFit="1" customWidth="1"/>
    <col min="54" max="54" width="5.140625" style="97" bestFit="1" customWidth="1"/>
    <col min="55" max="55" width="11.42578125" style="99" bestFit="1" customWidth="1"/>
    <col min="56" max="56" width="5.28515625" style="97" bestFit="1" customWidth="1"/>
    <col min="57" max="57" width="8.140625" style="95" bestFit="1" customWidth="1"/>
    <col min="58" max="58" width="10" style="96" bestFit="1" customWidth="1"/>
    <col min="59" max="59" width="9.140625" style="62" bestFit="1" customWidth="1"/>
    <col min="60" max="60" width="5.140625" style="95" bestFit="1" customWidth="1"/>
    <col min="61" max="61" width="11.42578125" style="62" bestFit="1" customWidth="1"/>
    <col min="62" max="62" width="5.28515625" style="95" bestFit="1" customWidth="1"/>
    <col min="63" max="63" width="10.7109375" style="95" customWidth="1"/>
    <col min="64" max="64" width="10.140625" style="62"/>
    <col min="65" max="65" width="8.140625" style="95" bestFit="1" customWidth="1"/>
    <col min="66" max="66" width="10" style="96" bestFit="1" customWidth="1"/>
    <col min="67" max="67" width="9.140625" style="62" bestFit="1" customWidth="1"/>
    <col min="68" max="68" width="5.140625" style="95" bestFit="1" customWidth="1"/>
    <col min="69" max="70" width="7.7109375" style="95" customWidth="1"/>
    <col min="71" max="71" width="11.42578125" style="62" bestFit="1" customWidth="1"/>
    <col min="72" max="74" width="11.42578125" style="62" customWidth="1"/>
    <col min="75" max="75" width="8.140625" style="95" bestFit="1" customWidth="1"/>
    <col min="76" max="76" width="10" style="96" bestFit="1" customWidth="1"/>
    <col min="77" max="77" width="9.140625" style="62" bestFit="1" customWidth="1"/>
    <col min="78" max="78" width="5.140625" style="95" bestFit="1" customWidth="1"/>
    <col min="79" max="80" width="7.7109375" style="95" customWidth="1"/>
    <col min="81" max="81" width="11.42578125" style="62" bestFit="1" customWidth="1"/>
    <col min="82" max="84" width="11.42578125" style="62" customWidth="1"/>
    <col min="85" max="85" width="8.140625" style="95" bestFit="1" customWidth="1"/>
    <col min="86" max="86" width="10" style="96" bestFit="1" customWidth="1"/>
    <col min="87" max="87" width="9.140625" style="62" bestFit="1" customWidth="1"/>
    <col min="88" max="88" width="5.140625" style="95" bestFit="1" customWidth="1"/>
    <col min="89" max="90" width="7.7109375" style="95" customWidth="1"/>
    <col min="91" max="91" width="11.42578125" style="62" bestFit="1" customWidth="1"/>
    <col min="92" max="94" width="11.42578125" style="62" customWidth="1"/>
    <col min="95" max="96" width="10.140625" style="62"/>
    <col min="97" max="97" width="11" style="62" customWidth="1"/>
    <col min="98" max="103" width="10.140625" style="62"/>
    <col min="104" max="104" width="10.140625" style="62" customWidth="1"/>
    <col min="105" max="106" width="10.140625" style="62"/>
    <col min="107" max="107" width="8.140625" style="95" bestFit="1" customWidth="1"/>
    <col min="108" max="108" width="10" style="96" bestFit="1" customWidth="1"/>
    <col min="109" max="109" width="10.85546875" style="62" bestFit="1" customWidth="1"/>
    <col min="110" max="110" width="5.140625" style="95" bestFit="1" customWidth="1"/>
    <col min="111" max="111" width="11.42578125" style="62" bestFit="1" customWidth="1"/>
    <col min="112" max="112" width="11.42578125" style="62" customWidth="1"/>
    <col min="113" max="113" width="12.85546875" style="62" customWidth="1"/>
    <col min="114" max="114" width="5.28515625" style="95" bestFit="1" customWidth="1"/>
    <col min="115" max="115" width="8.140625" style="97" bestFit="1" customWidth="1"/>
    <col min="116" max="116" width="10" style="98" bestFit="1" customWidth="1"/>
    <col min="117" max="117" width="10.85546875" style="99" bestFit="1" customWidth="1"/>
    <col min="118" max="118" width="5.140625" style="97" bestFit="1" customWidth="1"/>
    <col min="119" max="119" width="11.42578125" style="99" bestFit="1" customWidth="1"/>
    <col min="120" max="120" width="11.42578125" style="99" customWidth="1"/>
    <col min="121" max="121" width="12.7109375" style="99" customWidth="1"/>
    <col min="122" max="122" width="5.28515625" style="97" bestFit="1" customWidth="1"/>
    <col min="123" max="123" width="8.140625" style="95" bestFit="1" customWidth="1"/>
    <col min="124" max="124" width="10" style="96" bestFit="1" customWidth="1"/>
    <col min="125" max="125" width="9.140625" style="62" bestFit="1" customWidth="1"/>
    <col min="126" max="126" width="5.140625" style="95" bestFit="1" customWidth="1"/>
    <col min="127" max="127" width="11.42578125" style="62" bestFit="1" customWidth="1"/>
    <col min="128" max="128" width="11.42578125" style="62" customWidth="1"/>
    <col min="129" max="129" width="12" style="62" customWidth="1"/>
    <col min="130" max="130" width="5.28515625" style="95" bestFit="1" customWidth="1"/>
    <col min="131" max="16384" width="10.140625" style="62"/>
  </cols>
  <sheetData>
    <row r="1" spans="1:130" ht="16.5" thickBot="1">
      <c r="H1" s="311" t="s">
        <v>73</v>
      </c>
      <c r="I1" s="311"/>
      <c r="J1" s="311"/>
      <c r="K1" s="311"/>
      <c r="L1" s="311"/>
      <c r="M1" s="311"/>
      <c r="N1" s="311" t="s">
        <v>74</v>
      </c>
      <c r="O1" s="311"/>
      <c r="P1" s="311"/>
      <c r="Q1" s="311"/>
      <c r="R1" s="311"/>
      <c r="S1" s="311"/>
      <c r="T1" s="311" t="s">
        <v>75</v>
      </c>
      <c r="U1" s="311"/>
      <c r="V1" s="311"/>
      <c r="W1" s="311"/>
      <c r="X1" s="311"/>
      <c r="Y1" s="311"/>
      <c r="Z1" s="63"/>
      <c r="AA1" s="64"/>
      <c r="AG1" s="312" t="s">
        <v>62</v>
      </c>
      <c r="AH1" s="312"/>
      <c r="AI1" s="312"/>
      <c r="AJ1" s="312"/>
      <c r="AK1" s="312"/>
      <c r="AL1" s="156"/>
      <c r="AM1" s="141"/>
      <c r="AN1" s="142">
        <v>0.03</v>
      </c>
      <c r="AO1" s="142">
        <v>0.25</v>
      </c>
      <c r="AP1" s="142">
        <v>0.75</v>
      </c>
      <c r="AQ1" s="156"/>
      <c r="AS1" s="313" t="s">
        <v>77</v>
      </c>
      <c r="AT1" s="313"/>
      <c r="AU1" s="313"/>
      <c r="AV1" s="313"/>
      <c r="AW1" s="313"/>
      <c r="AX1" s="313"/>
      <c r="AY1" s="313" t="s">
        <v>78</v>
      </c>
      <c r="AZ1" s="313"/>
      <c r="BA1" s="313"/>
      <c r="BB1" s="313"/>
      <c r="BC1" s="313"/>
      <c r="BD1" s="313"/>
      <c r="BE1" s="313" t="s">
        <v>79</v>
      </c>
      <c r="BF1" s="313"/>
      <c r="BG1" s="313"/>
      <c r="BH1" s="313"/>
      <c r="BI1" s="313"/>
      <c r="BJ1" s="313"/>
      <c r="BK1" s="63"/>
      <c r="BM1" s="314" t="s">
        <v>82</v>
      </c>
      <c r="BN1" s="315"/>
      <c r="BO1" s="315"/>
      <c r="BP1" s="315"/>
      <c r="BQ1" s="315"/>
      <c r="BR1" s="315"/>
      <c r="BS1" s="315"/>
      <c r="BT1" s="315"/>
      <c r="BU1" s="315"/>
      <c r="BV1" s="315"/>
      <c r="BW1" s="316" t="s">
        <v>83</v>
      </c>
      <c r="BX1" s="317"/>
      <c r="BY1" s="317"/>
      <c r="BZ1" s="317"/>
      <c r="CA1" s="317"/>
      <c r="CB1" s="317"/>
      <c r="CC1" s="317"/>
      <c r="CD1" s="317"/>
      <c r="CE1" s="317"/>
      <c r="CF1" s="317"/>
      <c r="CG1" s="316" t="s">
        <v>87</v>
      </c>
      <c r="CH1" s="317"/>
      <c r="CI1" s="317"/>
      <c r="CJ1" s="317"/>
      <c r="CK1" s="317"/>
      <c r="CL1" s="317"/>
      <c r="CM1" s="317"/>
      <c r="CN1" s="317"/>
      <c r="CO1" s="317"/>
      <c r="CP1" s="317"/>
      <c r="CU1" s="167"/>
      <c r="CV1" s="167"/>
      <c r="CW1" s="268"/>
      <c r="CX1" s="167"/>
      <c r="DC1" s="313" t="s">
        <v>89</v>
      </c>
      <c r="DD1" s="313"/>
      <c r="DE1" s="313"/>
      <c r="DF1" s="313"/>
      <c r="DG1" s="313"/>
      <c r="DH1" s="313"/>
      <c r="DI1" s="313"/>
      <c r="DJ1" s="313"/>
      <c r="DK1" s="313" t="s">
        <v>90</v>
      </c>
      <c r="DL1" s="313"/>
      <c r="DM1" s="313"/>
      <c r="DN1" s="313"/>
      <c r="DO1" s="313"/>
      <c r="DP1" s="313"/>
      <c r="DQ1" s="313"/>
      <c r="DR1" s="313"/>
      <c r="DS1" s="313" t="s">
        <v>91</v>
      </c>
      <c r="DT1" s="313"/>
      <c r="DU1" s="313"/>
      <c r="DV1" s="313"/>
      <c r="DW1" s="313"/>
      <c r="DX1" s="313"/>
      <c r="DY1" s="313"/>
      <c r="DZ1" s="313"/>
    </row>
    <row r="2" spans="1:130" ht="99">
      <c r="A2" s="1" t="s">
        <v>0</v>
      </c>
      <c r="B2" s="2" t="s">
        <v>1</v>
      </c>
      <c r="C2" s="145" t="s">
        <v>2</v>
      </c>
      <c r="D2" s="145" t="s">
        <v>3</v>
      </c>
      <c r="E2" s="1" t="s">
        <v>4</v>
      </c>
      <c r="F2" s="1" t="s">
        <v>5</v>
      </c>
      <c r="G2" s="3" t="s">
        <v>6</v>
      </c>
      <c r="H2" s="15" t="s">
        <v>7</v>
      </c>
      <c r="I2" s="16" t="s">
        <v>8</v>
      </c>
      <c r="J2" s="17" t="s">
        <v>9</v>
      </c>
      <c r="K2" s="18" t="s">
        <v>10</v>
      </c>
      <c r="L2" s="19" t="s">
        <v>13</v>
      </c>
      <c r="M2" s="20" t="s">
        <v>14</v>
      </c>
      <c r="N2" s="51" t="s">
        <v>7</v>
      </c>
      <c r="O2" s="52" t="s">
        <v>8</v>
      </c>
      <c r="P2" s="53" t="s">
        <v>9</v>
      </c>
      <c r="Q2" s="54" t="s">
        <v>10</v>
      </c>
      <c r="R2" s="55" t="s">
        <v>13</v>
      </c>
      <c r="S2" s="56" t="s">
        <v>14</v>
      </c>
      <c r="T2" s="15" t="s">
        <v>7</v>
      </c>
      <c r="U2" s="16" t="s">
        <v>8</v>
      </c>
      <c r="V2" s="17" t="s">
        <v>9</v>
      </c>
      <c r="W2" s="18" t="s">
        <v>10</v>
      </c>
      <c r="X2" s="19" t="s">
        <v>13</v>
      </c>
      <c r="Y2" s="20" t="s">
        <v>14</v>
      </c>
      <c r="Z2" s="29" t="s">
        <v>61</v>
      </c>
      <c r="AA2" s="60"/>
      <c r="AB2" s="155" t="s">
        <v>58</v>
      </c>
      <c r="AC2" s="155" t="s">
        <v>59</v>
      </c>
      <c r="AD2" s="155" t="s">
        <v>76</v>
      </c>
      <c r="AE2" s="155" t="s">
        <v>60</v>
      </c>
      <c r="AG2" s="30" t="s">
        <v>63</v>
      </c>
      <c r="AH2" s="157" t="s">
        <v>64</v>
      </c>
      <c r="AI2" s="31" t="s">
        <v>9</v>
      </c>
      <c r="AJ2" s="31" t="s">
        <v>65</v>
      </c>
      <c r="AK2" s="31" t="s">
        <v>66</v>
      </c>
      <c r="AL2" s="140"/>
      <c r="AM2" s="143" t="s">
        <v>67</v>
      </c>
      <c r="AN2" s="144" t="s">
        <v>68</v>
      </c>
      <c r="AO2" s="144" t="s">
        <v>69</v>
      </c>
      <c r="AP2" s="144" t="s">
        <v>70</v>
      </c>
      <c r="AQ2" s="140"/>
      <c r="AS2" s="15" t="s">
        <v>7</v>
      </c>
      <c r="AT2" s="16" t="s">
        <v>8</v>
      </c>
      <c r="AU2" s="17" t="s">
        <v>9</v>
      </c>
      <c r="AV2" s="18" t="s">
        <v>10</v>
      </c>
      <c r="AW2" s="19" t="s">
        <v>13</v>
      </c>
      <c r="AX2" s="20" t="s">
        <v>14</v>
      </c>
      <c r="AY2" s="51" t="s">
        <v>7</v>
      </c>
      <c r="AZ2" s="52" t="s">
        <v>8</v>
      </c>
      <c r="BA2" s="53" t="s">
        <v>9</v>
      </c>
      <c r="BB2" s="54" t="s">
        <v>10</v>
      </c>
      <c r="BC2" s="55" t="s">
        <v>13</v>
      </c>
      <c r="BD2" s="56" t="s">
        <v>14</v>
      </c>
      <c r="BE2" s="15" t="s">
        <v>7</v>
      </c>
      <c r="BF2" s="16" t="s">
        <v>8</v>
      </c>
      <c r="BG2" s="17" t="s">
        <v>9</v>
      </c>
      <c r="BH2" s="18" t="s">
        <v>10</v>
      </c>
      <c r="BI2" s="19" t="s">
        <v>13</v>
      </c>
      <c r="BJ2" s="20" t="s">
        <v>14</v>
      </c>
      <c r="BK2" s="29" t="s">
        <v>61</v>
      </c>
      <c r="BM2" s="15" t="s">
        <v>7</v>
      </c>
      <c r="BN2" s="16" t="s">
        <v>8</v>
      </c>
      <c r="BO2" s="17" t="s">
        <v>9</v>
      </c>
      <c r="BP2" s="18" t="s">
        <v>10</v>
      </c>
      <c r="BQ2" s="263" t="s">
        <v>11</v>
      </c>
      <c r="BR2" s="16" t="s">
        <v>12</v>
      </c>
      <c r="BS2" s="19" t="s">
        <v>13</v>
      </c>
      <c r="BT2" s="259" t="s">
        <v>80</v>
      </c>
      <c r="BU2" s="259" t="s">
        <v>81</v>
      </c>
      <c r="BV2" s="20" t="s">
        <v>14</v>
      </c>
      <c r="BW2" s="15" t="s">
        <v>7</v>
      </c>
      <c r="BX2" s="16" t="s">
        <v>8</v>
      </c>
      <c r="BY2" s="17" t="s">
        <v>9</v>
      </c>
      <c r="BZ2" s="18" t="s">
        <v>10</v>
      </c>
      <c r="CA2" s="171" t="s">
        <v>11</v>
      </c>
      <c r="CB2" s="16" t="s">
        <v>12</v>
      </c>
      <c r="CC2" s="19" t="s">
        <v>13</v>
      </c>
      <c r="CD2" s="226" t="s">
        <v>80</v>
      </c>
      <c r="CE2" s="226" t="s">
        <v>81</v>
      </c>
      <c r="CF2" s="20" t="s">
        <v>14</v>
      </c>
      <c r="CG2" s="15" t="s">
        <v>7</v>
      </c>
      <c r="CH2" s="16" t="s">
        <v>8</v>
      </c>
      <c r="CI2" s="17" t="s">
        <v>9</v>
      </c>
      <c r="CJ2" s="18" t="s">
        <v>10</v>
      </c>
      <c r="CK2" s="171" t="s">
        <v>11</v>
      </c>
      <c r="CL2" s="16" t="s">
        <v>12</v>
      </c>
      <c r="CM2" s="19" t="s">
        <v>13</v>
      </c>
      <c r="CN2" s="226" t="s">
        <v>80</v>
      </c>
      <c r="CO2" s="226" t="s">
        <v>81</v>
      </c>
      <c r="CP2" s="20" t="s">
        <v>14</v>
      </c>
      <c r="CR2" s="166" t="s">
        <v>88</v>
      </c>
      <c r="CS2" s="218" t="s">
        <v>95</v>
      </c>
      <c r="CT2" s="219" t="s">
        <v>96</v>
      </c>
      <c r="CU2" s="198" t="s">
        <v>84</v>
      </c>
      <c r="CV2" s="199" t="s">
        <v>85</v>
      </c>
      <c r="CW2" s="199" t="s">
        <v>114</v>
      </c>
      <c r="CX2" s="199" t="s">
        <v>112</v>
      </c>
      <c r="CY2" s="199" t="s">
        <v>113</v>
      </c>
      <c r="CZ2" s="258" t="s">
        <v>115</v>
      </c>
      <c r="DA2" s="200" t="s">
        <v>86</v>
      </c>
      <c r="DC2" s="15" t="s">
        <v>7</v>
      </c>
      <c r="DD2" s="16" t="s">
        <v>8</v>
      </c>
      <c r="DE2" s="17" t="s">
        <v>9</v>
      </c>
      <c r="DF2" s="18" t="s">
        <v>10</v>
      </c>
      <c r="DG2" s="19" t="s">
        <v>13</v>
      </c>
      <c r="DH2" s="19" t="s">
        <v>109</v>
      </c>
      <c r="DI2" s="19" t="s">
        <v>110</v>
      </c>
      <c r="DJ2" s="20" t="s">
        <v>14</v>
      </c>
      <c r="DK2" s="51" t="s">
        <v>7</v>
      </c>
      <c r="DL2" s="52" t="s">
        <v>8</v>
      </c>
      <c r="DM2" s="53" t="s">
        <v>9</v>
      </c>
      <c r="DN2" s="54" t="s">
        <v>10</v>
      </c>
      <c r="DO2" s="55" t="s">
        <v>13</v>
      </c>
      <c r="DP2" s="55" t="s">
        <v>109</v>
      </c>
      <c r="DQ2" s="55" t="s">
        <v>110</v>
      </c>
      <c r="DR2" s="56" t="s">
        <v>14</v>
      </c>
      <c r="DS2" s="15" t="s">
        <v>7</v>
      </c>
      <c r="DT2" s="16" t="s">
        <v>8</v>
      </c>
      <c r="DU2" s="17" t="s">
        <v>9</v>
      </c>
      <c r="DV2" s="18" t="s">
        <v>10</v>
      </c>
      <c r="DW2" s="19" t="s">
        <v>13</v>
      </c>
      <c r="DX2" s="19" t="s">
        <v>109</v>
      </c>
      <c r="DY2" s="19" t="s">
        <v>110</v>
      </c>
      <c r="DZ2" s="20" t="s">
        <v>14</v>
      </c>
    </row>
    <row r="3" spans="1:130" ht="33.75">
      <c r="A3" s="4">
        <v>1</v>
      </c>
      <c r="B3" s="5" t="s">
        <v>15</v>
      </c>
      <c r="C3" s="146" t="s">
        <v>16</v>
      </c>
      <c r="D3" s="146" t="s">
        <v>17</v>
      </c>
      <c r="E3" s="6"/>
      <c r="F3" s="14" t="s">
        <v>18</v>
      </c>
      <c r="G3" s="128" t="s">
        <v>19</v>
      </c>
      <c r="H3" s="11">
        <v>45</v>
      </c>
      <c r="I3" s="65">
        <v>132.01</v>
      </c>
      <c r="J3" s="66">
        <f t="shared" ref="J3:J18" si="0">H3*I3</f>
        <v>5940.45</v>
      </c>
      <c r="K3" s="7">
        <v>0.08</v>
      </c>
      <c r="L3" s="66">
        <f t="shared" ref="L3:L18" si="1">J3*(100%+K3)</f>
        <v>6415.6860000000006</v>
      </c>
      <c r="M3" s="8"/>
      <c r="N3" s="23">
        <v>5</v>
      </c>
      <c r="O3" s="67">
        <v>133</v>
      </c>
      <c r="P3" s="68">
        <f t="shared" ref="P3:P18" si="2">N3*O3</f>
        <v>665</v>
      </c>
      <c r="Q3" s="21">
        <v>0.08</v>
      </c>
      <c r="R3" s="68">
        <f>P3*(100%+Q3)</f>
        <v>718.2</v>
      </c>
      <c r="S3" s="22"/>
      <c r="T3" s="69"/>
      <c r="U3" s="70"/>
      <c r="V3" s="66">
        <f t="shared" ref="V3:V18" si="3">T3*U3</f>
        <v>0</v>
      </c>
      <c r="W3" s="7">
        <v>0.08</v>
      </c>
      <c r="X3" s="66">
        <f>V3*(100%+W3)</f>
        <v>0</v>
      </c>
      <c r="Y3" s="8"/>
      <c r="Z3" s="115">
        <f t="shared" ref="Z3:Z18" si="4">SUM(L3,R3,X3)</f>
        <v>7133.8860000000004</v>
      </c>
      <c r="AA3" s="61"/>
      <c r="AB3" s="40">
        <f>MIN(I3,O3,U3)</f>
        <v>132.01</v>
      </c>
      <c r="AC3" s="40">
        <f>MAX(I3,O3,U3)</f>
        <v>133</v>
      </c>
      <c r="AD3" s="41">
        <f t="shared" ref="AD3:AD18" si="5">AC3-AB3</f>
        <v>0.99000000000000909</v>
      </c>
      <c r="AE3" s="42">
        <f>AD3/AB3</f>
        <v>7.4994318612227042E-3</v>
      </c>
      <c r="AG3" s="36">
        <f>SUM(H3,N3,T3)</f>
        <v>50</v>
      </c>
      <c r="AH3" s="158">
        <f>AB3</f>
        <v>132.01</v>
      </c>
      <c r="AI3" s="34">
        <f t="shared" ref="AI3:AI18" si="6">AG3*AH3</f>
        <v>6600.5</v>
      </c>
      <c r="AJ3" s="32">
        <v>0.08</v>
      </c>
      <c r="AK3" s="33">
        <f t="shared" ref="AK3:AK18" si="7">AI3*(100%+AJ3)</f>
        <v>7128.5400000000009</v>
      </c>
      <c r="AL3" s="105"/>
      <c r="AM3" s="159">
        <f>A3</f>
        <v>1</v>
      </c>
      <c r="AN3" s="160">
        <f t="shared" ref="AN3:AN18" si="8">ROUND(AI3*$AN$1,2)</f>
        <v>198.02</v>
      </c>
      <c r="AO3" s="160">
        <f t="shared" ref="AO3:AO18" si="9">ROUND(AK3*$AO$1,0)</f>
        <v>1782</v>
      </c>
      <c r="AP3" s="160">
        <f t="shared" ref="AP3:AP18" si="10">ROUND(AK3*$AP$1,0)</f>
        <v>5346</v>
      </c>
      <c r="AQ3" s="105"/>
      <c r="AS3" s="116">
        <f t="shared" ref="AS3:AS18" si="11">H3</f>
        <v>45</v>
      </c>
      <c r="AT3" s="117">
        <f t="shared" ref="AT3:AT18" si="12">AH3</f>
        <v>132.01</v>
      </c>
      <c r="AU3" s="66">
        <f t="shared" ref="AU3:AU18" si="13">AS3*AT3</f>
        <v>5940.45</v>
      </c>
      <c r="AV3" s="7">
        <v>0.08</v>
      </c>
      <c r="AW3" s="66">
        <f>AU3*(100%+AV3)</f>
        <v>6415.6860000000006</v>
      </c>
      <c r="AX3" s="8"/>
      <c r="AY3" s="23">
        <f t="shared" ref="AY3:AY18" si="14">N3</f>
        <v>5</v>
      </c>
      <c r="AZ3" s="67">
        <f t="shared" ref="AZ3:AZ18" si="15">AH3</f>
        <v>132.01</v>
      </c>
      <c r="BA3" s="68">
        <f t="shared" ref="BA3:BA18" si="16">AY3*AZ3</f>
        <v>660.05</v>
      </c>
      <c r="BB3" s="21">
        <v>0.08</v>
      </c>
      <c r="BC3" s="68">
        <f>BA3*(100%+BB3)</f>
        <v>712.85400000000004</v>
      </c>
      <c r="BD3" s="22"/>
      <c r="BE3" s="69">
        <f t="shared" ref="BE3:BE18" si="17">T3</f>
        <v>0</v>
      </c>
      <c r="BF3" s="118">
        <f t="shared" ref="BF3:BF18" si="18">AH3</f>
        <v>132.01</v>
      </c>
      <c r="BG3" s="66">
        <f t="shared" ref="BG3:BG18" si="19">BE3*BF3</f>
        <v>0</v>
      </c>
      <c r="BH3" s="7">
        <v>0.08</v>
      </c>
      <c r="BI3" s="71">
        <f>BG3*(100%+BH3)</f>
        <v>0</v>
      </c>
      <c r="BJ3" s="8"/>
      <c r="BK3" s="115">
        <f>SUM(AW3,BC3,BI3,)</f>
        <v>7128.5400000000009</v>
      </c>
      <c r="BM3" s="186">
        <f>$AG3</f>
        <v>50</v>
      </c>
      <c r="BN3" s="118">
        <v>5</v>
      </c>
      <c r="BO3" s="66">
        <f t="shared" ref="BO3:BO8" si="20">BM3*BN3</f>
        <v>250</v>
      </c>
      <c r="BP3" s="7">
        <v>0.08</v>
      </c>
      <c r="BQ3" s="175">
        <f t="shared" ref="BQ3:BQ8" si="21">BO3*BP3</f>
        <v>20</v>
      </c>
      <c r="BR3" s="175">
        <f>BS3/BM3</f>
        <v>5.4</v>
      </c>
      <c r="BS3" s="71">
        <f t="shared" ref="BS3:BS8" si="22">BO3*(100%+BP3)</f>
        <v>270</v>
      </c>
      <c r="BT3" s="71"/>
      <c r="BU3" s="71"/>
      <c r="BV3" s="71"/>
      <c r="BW3" s="264">
        <f>$AG3</f>
        <v>50</v>
      </c>
      <c r="BX3" s="118">
        <v>4</v>
      </c>
      <c r="BY3" s="66">
        <f>BW3*BX3</f>
        <v>200</v>
      </c>
      <c r="BZ3" s="7">
        <v>0.08</v>
      </c>
      <c r="CA3" s="175">
        <f>BY3*BZ3</f>
        <v>16</v>
      </c>
      <c r="CB3" s="175">
        <f>CC3/BW3</f>
        <v>4.32</v>
      </c>
      <c r="CC3" s="71">
        <f>BY3*(100%+BZ3)</f>
        <v>216</v>
      </c>
      <c r="CD3" s="71"/>
      <c r="CE3" s="71"/>
      <c r="CF3" s="71"/>
      <c r="CG3" s="186">
        <f>$AG3</f>
        <v>50</v>
      </c>
      <c r="CH3" s="118">
        <v>4</v>
      </c>
      <c r="CI3" s="66">
        <f>CG3*CH3</f>
        <v>200</v>
      </c>
      <c r="CJ3" s="7">
        <v>0.08</v>
      </c>
      <c r="CK3" s="175">
        <f>CI3*CJ3</f>
        <v>16</v>
      </c>
      <c r="CL3" s="175">
        <f>CM3/CG3</f>
        <v>4.32</v>
      </c>
      <c r="CM3" s="71">
        <f>CI3*(100%+CJ3)</f>
        <v>216</v>
      </c>
      <c r="CN3" s="71"/>
      <c r="CO3" s="71"/>
      <c r="CP3" s="71"/>
      <c r="CR3" s="201">
        <f t="shared" ref="CR3:CR18" si="23">MIN(CH3,BX3,BN3)</f>
        <v>4</v>
      </c>
      <c r="CS3" s="205">
        <f t="shared" ref="CS3:CS18" si="24">MIN(CM3,CC3,BS3)</f>
        <v>216</v>
      </c>
      <c r="CT3" s="201">
        <f t="shared" ref="CT3:CT18" si="25">MAX(CM3,CC3,BS3)</f>
        <v>270</v>
      </c>
      <c r="CU3" s="202" t="str">
        <f t="shared" ref="CU3:CU18" si="26">IF(CS3&gt;AK3,"out",IF(CS3=0,"brak",":)"))</f>
        <v>:)</v>
      </c>
      <c r="CV3" s="203">
        <f t="shared" ref="CV3:CV18" si="27">(CS3/AK3)-100%</f>
        <v>-0.9696992652071813</v>
      </c>
      <c r="CW3" s="203">
        <f t="shared" ref="CW3:CW18" si="28">(CS3/AI3)-100%</f>
        <v>-0.96727520642375575</v>
      </c>
      <c r="CX3" s="257">
        <f t="shared" ref="CX3:CX18" si="29">(CM3+CC3+BS3)/DA3</f>
        <v>234</v>
      </c>
      <c r="CY3" s="203">
        <f>(CS3/CX3)-100%</f>
        <v>-7.6923076923076872E-2</v>
      </c>
      <c r="CZ3" s="204">
        <f t="shared" ref="CZ3:CZ18" si="30">IF(CM3=CS3,1,0)+IF(CC3=CS3,1,0)+IF(BS3=CS3,1,0)</f>
        <v>2</v>
      </c>
      <c r="DA3" s="204">
        <f t="shared" ref="DA3:DA18" si="31">COUNTA(CM3,BS3,CC3)</f>
        <v>3</v>
      </c>
      <c r="DC3" s="116">
        <f t="shared" ref="DC3:DC18" si="32">AS3</f>
        <v>45</v>
      </c>
      <c r="DD3" s="117">
        <f t="shared" ref="DD3:DD18" si="33">CR3</f>
        <v>4</v>
      </c>
      <c r="DE3" s="66">
        <f t="shared" ref="DE3:DE18" si="34">DC3*DD3</f>
        <v>180</v>
      </c>
      <c r="DF3" s="7">
        <v>0.08</v>
      </c>
      <c r="DG3" s="66">
        <f>DE3*(100%+DF3)</f>
        <v>194.4</v>
      </c>
      <c r="DH3" s="66">
        <f t="shared" ref="DH3:DH18" si="35">AW3-DG3</f>
        <v>6221.286000000001</v>
      </c>
      <c r="DI3" s="66">
        <f t="shared" ref="DI3:DI18" si="36">L3-DG3</f>
        <v>6221.286000000001</v>
      </c>
      <c r="DJ3" s="8"/>
      <c r="DK3" s="23">
        <f t="shared" ref="DK3:DK18" si="37">AY3</f>
        <v>5</v>
      </c>
      <c r="DL3" s="67">
        <f t="shared" ref="DL3:DL18" si="38">CR3</f>
        <v>4</v>
      </c>
      <c r="DM3" s="68">
        <f t="shared" ref="DM3:DM18" si="39">DK3*DL3</f>
        <v>20</v>
      </c>
      <c r="DN3" s="21">
        <v>0.08</v>
      </c>
      <c r="DO3" s="68">
        <f>DM3*(100%+DN3)</f>
        <v>21.6</v>
      </c>
      <c r="DP3" s="68">
        <f t="shared" ref="DP3:DP18" si="40">BC3-DO3</f>
        <v>691.25400000000002</v>
      </c>
      <c r="DQ3" s="68">
        <f t="shared" ref="DQ3:DQ18" si="41">R3-DO3</f>
        <v>696.6</v>
      </c>
      <c r="DR3" s="22"/>
      <c r="DS3" s="69">
        <f t="shared" ref="DS3:DS18" si="42">BE3</f>
        <v>0</v>
      </c>
      <c r="DT3" s="118">
        <f t="shared" ref="DT3:DT18" si="43">CR3</f>
        <v>4</v>
      </c>
      <c r="DU3" s="66">
        <f t="shared" ref="DU3:DU18" si="44">DS3*DT3</f>
        <v>0</v>
      </c>
      <c r="DV3" s="7">
        <v>0.08</v>
      </c>
      <c r="DW3" s="71">
        <f>DU3*(100%+DV3)</f>
        <v>0</v>
      </c>
      <c r="DX3" s="71">
        <f t="shared" ref="DX3:DX18" si="45">BI3-DW3</f>
        <v>0</v>
      </c>
      <c r="DY3" s="71">
        <f t="shared" ref="DY3:DY18" si="46">X3-DW3</f>
        <v>0</v>
      </c>
      <c r="DZ3" s="8"/>
    </row>
    <row r="4" spans="1:130" ht="22.5">
      <c r="A4" s="4">
        <v>2</v>
      </c>
      <c r="B4" s="9" t="s">
        <v>20</v>
      </c>
      <c r="C4" s="147" t="s">
        <v>21</v>
      </c>
      <c r="D4" s="147" t="s">
        <v>17</v>
      </c>
      <c r="E4" s="10"/>
      <c r="F4" s="14" t="s">
        <v>22</v>
      </c>
      <c r="G4" s="128" t="s">
        <v>23</v>
      </c>
      <c r="H4" s="11"/>
      <c r="I4" s="72"/>
      <c r="J4" s="66">
        <f t="shared" si="0"/>
        <v>0</v>
      </c>
      <c r="K4" s="7">
        <v>0.08</v>
      </c>
      <c r="L4" s="66">
        <f t="shared" si="1"/>
        <v>0</v>
      </c>
      <c r="M4" s="11"/>
      <c r="N4" s="23"/>
      <c r="O4" s="67"/>
      <c r="P4" s="68">
        <f t="shared" si="2"/>
        <v>0</v>
      </c>
      <c r="Q4" s="21">
        <v>0.08</v>
      </c>
      <c r="R4" s="68">
        <f t="shared" ref="R4:R18" si="47">P4*(100%+Q4)</f>
        <v>0</v>
      </c>
      <c r="S4" s="23"/>
      <c r="T4" s="69">
        <v>5</v>
      </c>
      <c r="U4" s="70">
        <v>10</v>
      </c>
      <c r="V4" s="66">
        <f t="shared" si="3"/>
        <v>50</v>
      </c>
      <c r="W4" s="7">
        <v>0.08</v>
      </c>
      <c r="X4" s="66">
        <f t="shared" ref="X4:X18" si="48">V4*(100%+W4)</f>
        <v>54</v>
      </c>
      <c r="Y4" s="11"/>
      <c r="Z4" s="115">
        <f t="shared" si="4"/>
        <v>54</v>
      </c>
      <c r="AA4" s="61"/>
      <c r="AB4" s="40">
        <f t="shared" ref="AB4:AB18" si="49">MIN(I4,O4,U4)</f>
        <v>10</v>
      </c>
      <c r="AC4" s="40">
        <f t="shared" ref="AC4:AC18" si="50">MAX(I4,O4,U4)</f>
        <v>10</v>
      </c>
      <c r="AD4" s="41">
        <f t="shared" si="5"/>
        <v>0</v>
      </c>
      <c r="AE4" s="42">
        <f t="shared" ref="AE4:AE18" si="51">AD4/AB4</f>
        <v>0</v>
      </c>
      <c r="AG4" s="36">
        <f t="shared" ref="AG4:AG18" si="52">SUM(H4,N4,T4)</f>
        <v>5</v>
      </c>
      <c r="AH4" s="158">
        <f t="shared" ref="AH4:AH18" si="53">AB4</f>
        <v>10</v>
      </c>
      <c r="AI4" s="34">
        <f t="shared" si="6"/>
        <v>50</v>
      </c>
      <c r="AJ4" s="32">
        <v>0.08</v>
      </c>
      <c r="AK4" s="33">
        <f t="shared" si="7"/>
        <v>54</v>
      </c>
      <c r="AL4" s="105"/>
      <c r="AM4" s="159">
        <f t="shared" ref="AM4:AM18" si="54">A4</f>
        <v>2</v>
      </c>
      <c r="AN4" s="160">
        <f t="shared" si="8"/>
        <v>1.5</v>
      </c>
      <c r="AO4" s="160">
        <f t="shared" si="9"/>
        <v>14</v>
      </c>
      <c r="AP4" s="160">
        <f t="shared" si="10"/>
        <v>41</v>
      </c>
      <c r="AQ4" s="105"/>
      <c r="AS4" s="116">
        <f t="shared" si="11"/>
        <v>0</v>
      </c>
      <c r="AT4" s="117">
        <f t="shared" si="12"/>
        <v>10</v>
      </c>
      <c r="AU4" s="66">
        <f t="shared" si="13"/>
        <v>0</v>
      </c>
      <c r="AV4" s="7">
        <v>0.08</v>
      </c>
      <c r="AW4" s="66">
        <f t="shared" ref="AW4:AW18" si="55">AU4*(100%+AV4)</f>
        <v>0</v>
      </c>
      <c r="AX4" s="11"/>
      <c r="AY4" s="23">
        <f t="shared" si="14"/>
        <v>0</v>
      </c>
      <c r="AZ4" s="67">
        <f t="shared" si="15"/>
        <v>10</v>
      </c>
      <c r="BA4" s="68">
        <f t="shared" si="16"/>
        <v>0</v>
      </c>
      <c r="BB4" s="21">
        <v>0.08</v>
      </c>
      <c r="BC4" s="68">
        <f t="shared" ref="BC4:BC18" si="56">BA4*(100%+BB4)</f>
        <v>0</v>
      </c>
      <c r="BD4" s="23"/>
      <c r="BE4" s="69">
        <f t="shared" si="17"/>
        <v>5</v>
      </c>
      <c r="BF4" s="118">
        <f t="shared" si="18"/>
        <v>10</v>
      </c>
      <c r="BG4" s="66">
        <f t="shared" si="19"/>
        <v>50</v>
      </c>
      <c r="BH4" s="7">
        <v>0.08</v>
      </c>
      <c r="BI4" s="71">
        <f t="shared" ref="BI4:BI18" si="57">BG4*(100%+BH4)</f>
        <v>54</v>
      </c>
      <c r="BJ4" s="11"/>
      <c r="BK4" s="115">
        <f t="shared" ref="BK4:BK18" si="58">SUM(AW4,BC4,BI4,)</f>
        <v>54</v>
      </c>
      <c r="BM4" s="186">
        <f t="shared" ref="BM4:BM18" si="59">$AG4</f>
        <v>5</v>
      </c>
      <c r="BN4" s="118">
        <v>10</v>
      </c>
      <c r="BO4" s="66">
        <f t="shared" si="20"/>
        <v>50</v>
      </c>
      <c r="BP4" s="7">
        <v>0.08</v>
      </c>
      <c r="BQ4" s="175">
        <f t="shared" si="21"/>
        <v>4</v>
      </c>
      <c r="BR4" s="175">
        <f t="shared" ref="BR4:BR12" si="60">BS4/BM4</f>
        <v>10.8</v>
      </c>
      <c r="BS4" s="71">
        <f t="shared" si="22"/>
        <v>54</v>
      </c>
      <c r="BT4" s="71"/>
      <c r="BU4" s="71"/>
      <c r="BV4" s="71"/>
      <c r="BW4" s="264">
        <f t="shared" ref="BW4:BW18" si="61">$AG4</f>
        <v>5</v>
      </c>
      <c r="BX4" s="118">
        <v>9</v>
      </c>
      <c r="BY4" s="66">
        <f>BW4*BX4</f>
        <v>45</v>
      </c>
      <c r="BZ4" s="7">
        <v>0.08</v>
      </c>
      <c r="CA4" s="175">
        <f>BY4*BZ4</f>
        <v>3.6</v>
      </c>
      <c r="CB4" s="175">
        <f>CC4/BW4</f>
        <v>9.7200000000000006</v>
      </c>
      <c r="CC4" s="71">
        <f>BY4*(100%+BZ4)</f>
        <v>48.6</v>
      </c>
      <c r="CD4" s="71"/>
      <c r="CE4" s="71"/>
      <c r="CF4" s="71"/>
      <c r="CG4" s="186">
        <f t="shared" ref="CG4:CG18" si="62">$AG4</f>
        <v>5</v>
      </c>
      <c r="CH4" s="118">
        <v>9</v>
      </c>
      <c r="CI4" s="66">
        <f>CG4*CH4</f>
        <v>45</v>
      </c>
      <c r="CJ4" s="7">
        <v>0.08</v>
      </c>
      <c r="CK4" s="175">
        <f>CI4*CJ4</f>
        <v>3.6</v>
      </c>
      <c r="CL4" s="175">
        <f>CM4/CG4</f>
        <v>9.7200000000000006</v>
      </c>
      <c r="CM4" s="71">
        <f>CI4*(100%+CJ4)</f>
        <v>48.6</v>
      </c>
      <c r="CN4" s="71"/>
      <c r="CO4" s="71"/>
      <c r="CP4" s="71"/>
      <c r="CR4" s="201">
        <f t="shared" si="23"/>
        <v>9</v>
      </c>
      <c r="CS4" s="205">
        <f t="shared" si="24"/>
        <v>48.6</v>
      </c>
      <c r="CT4" s="201">
        <f t="shared" si="25"/>
        <v>54</v>
      </c>
      <c r="CU4" s="202" t="str">
        <f t="shared" si="26"/>
        <v>:)</v>
      </c>
      <c r="CV4" s="203">
        <f t="shared" si="27"/>
        <v>-9.9999999999999978E-2</v>
      </c>
      <c r="CW4" s="203">
        <f t="shared" si="28"/>
        <v>-2.8000000000000025E-2</v>
      </c>
      <c r="CX4" s="257">
        <f t="shared" si="29"/>
        <v>50.4</v>
      </c>
      <c r="CY4" s="203">
        <f t="shared" ref="CY4:CY18" si="63">(CS4/CX4)-100%</f>
        <v>-3.5714285714285698E-2</v>
      </c>
      <c r="CZ4" s="204">
        <f t="shared" si="30"/>
        <v>2</v>
      </c>
      <c r="DA4" s="204">
        <f t="shared" si="31"/>
        <v>3</v>
      </c>
      <c r="DC4" s="116">
        <f t="shared" si="32"/>
        <v>0</v>
      </c>
      <c r="DD4" s="117">
        <f t="shared" si="33"/>
        <v>9</v>
      </c>
      <c r="DE4" s="66">
        <f t="shared" si="34"/>
        <v>0</v>
      </c>
      <c r="DF4" s="7">
        <v>0.08</v>
      </c>
      <c r="DG4" s="66">
        <f t="shared" ref="DG4:DG18" si="64">DE4*(100%+DF4)</f>
        <v>0</v>
      </c>
      <c r="DH4" s="66">
        <f t="shared" si="35"/>
        <v>0</v>
      </c>
      <c r="DI4" s="66">
        <f t="shared" si="36"/>
        <v>0</v>
      </c>
      <c r="DJ4" s="11"/>
      <c r="DK4" s="23">
        <f t="shared" si="37"/>
        <v>0</v>
      </c>
      <c r="DL4" s="67">
        <f t="shared" si="38"/>
        <v>9</v>
      </c>
      <c r="DM4" s="68">
        <f t="shared" si="39"/>
        <v>0</v>
      </c>
      <c r="DN4" s="21">
        <v>0.08</v>
      </c>
      <c r="DO4" s="68">
        <f t="shared" ref="DO4:DO18" si="65">DM4*(100%+DN4)</f>
        <v>0</v>
      </c>
      <c r="DP4" s="68">
        <f t="shared" si="40"/>
        <v>0</v>
      </c>
      <c r="DQ4" s="68">
        <f t="shared" si="41"/>
        <v>0</v>
      </c>
      <c r="DR4" s="23"/>
      <c r="DS4" s="69">
        <f t="shared" si="42"/>
        <v>5</v>
      </c>
      <c r="DT4" s="118">
        <f t="shared" si="43"/>
        <v>9</v>
      </c>
      <c r="DU4" s="66">
        <f t="shared" si="44"/>
        <v>45</v>
      </c>
      <c r="DV4" s="7">
        <v>0.08</v>
      </c>
      <c r="DW4" s="71">
        <f t="shared" ref="DW4:DW18" si="66">DU4*(100%+DV4)</f>
        <v>48.6</v>
      </c>
      <c r="DX4" s="71">
        <f t="shared" si="45"/>
        <v>5.3999999999999986</v>
      </c>
      <c r="DY4" s="71">
        <f t="shared" si="46"/>
        <v>5.3999999999999986</v>
      </c>
      <c r="DZ4" s="11"/>
    </row>
    <row r="5" spans="1:130" ht="22.5">
      <c r="A5" s="4">
        <v>3</v>
      </c>
      <c r="B5" s="5" t="s">
        <v>24</v>
      </c>
      <c r="C5" s="146" t="s">
        <v>25</v>
      </c>
      <c r="D5" s="146" t="s">
        <v>26</v>
      </c>
      <c r="E5" s="6" t="s">
        <v>27</v>
      </c>
      <c r="F5" s="14" t="s">
        <v>28</v>
      </c>
      <c r="G5" s="128" t="s">
        <v>29</v>
      </c>
      <c r="H5" s="27"/>
      <c r="I5" s="73"/>
      <c r="J5" s="66">
        <f t="shared" si="0"/>
        <v>0</v>
      </c>
      <c r="K5" s="7">
        <v>0.08</v>
      </c>
      <c r="L5" s="66">
        <f t="shared" si="1"/>
        <v>0</v>
      </c>
      <c r="M5" s="12"/>
      <c r="N5" s="23"/>
      <c r="O5" s="67"/>
      <c r="P5" s="68">
        <f t="shared" si="2"/>
        <v>0</v>
      </c>
      <c r="Q5" s="21">
        <v>0.08</v>
      </c>
      <c r="R5" s="68">
        <f t="shared" si="47"/>
        <v>0</v>
      </c>
      <c r="S5" s="24"/>
      <c r="T5" s="69">
        <v>70</v>
      </c>
      <c r="U5" s="74">
        <v>98</v>
      </c>
      <c r="V5" s="66">
        <f t="shared" si="3"/>
        <v>6860</v>
      </c>
      <c r="W5" s="7">
        <v>0.08</v>
      </c>
      <c r="X5" s="66">
        <f t="shared" si="48"/>
        <v>7408.8</v>
      </c>
      <c r="Y5" s="12"/>
      <c r="Z5" s="115">
        <f t="shared" si="4"/>
        <v>7408.8</v>
      </c>
      <c r="AA5" s="61"/>
      <c r="AB5" s="40">
        <f t="shared" si="49"/>
        <v>98</v>
      </c>
      <c r="AC5" s="40">
        <f t="shared" si="50"/>
        <v>98</v>
      </c>
      <c r="AD5" s="41">
        <f t="shared" si="5"/>
        <v>0</v>
      </c>
      <c r="AE5" s="42">
        <f t="shared" si="51"/>
        <v>0</v>
      </c>
      <c r="AG5" s="36">
        <f t="shared" si="52"/>
        <v>70</v>
      </c>
      <c r="AH5" s="158">
        <f t="shared" si="53"/>
        <v>98</v>
      </c>
      <c r="AI5" s="34">
        <f t="shared" si="6"/>
        <v>6860</v>
      </c>
      <c r="AJ5" s="32">
        <v>0.08</v>
      </c>
      <c r="AK5" s="33">
        <f t="shared" si="7"/>
        <v>7408.8</v>
      </c>
      <c r="AL5" s="105"/>
      <c r="AM5" s="159">
        <f t="shared" si="54"/>
        <v>3</v>
      </c>
      <c r="AN5" s="160">
        <f t="shared" si="8"/>
        <v>205.8</v>
      </c>
      <c r="AO5" s="160">
        <f t="shared" si="9"/>
        <v>1852</v>
      </c>
      <c r="AP5" s="160">
        <f t="shared" si="10"/>
        <v>5557</v>
      </c>
      <c r="AQ5" s="105"/>
      <c r="AS5" s="116">
        <f t="shared" si="11"/>
        <v>0</v>
      </c>
      <c r="AT5" s="117">
        <f t="shared" si="12"/>
        <v>98</v>
      </c>
      <c r="AU5" s="66">
        <f t="shared" si="13"/>
        <v>0</v>
      </c>
      <c r="AV5" s="7">
        <v>0.08</v>
      </c>
      <c r="AW5" s="66">
        <f t="shared" si="55"/>
        <v>0</v>
      </c>
      <c r="AX5" s="12"/>
      <c r="AY5" s="23">
        <f t="shared" si="14"/>
        <v>0</v>
      </c>
      <c r="AZ5" s="67">
        <f t="shared" si="15"/>
        <v>98</v>
      </c>
      <c r="BA5" s="68">
        <f t="shared" si="16"/>
        <v>0</v>
      </c>
      <c r="BB5" s="21">
        <v>0.08</v>
      </c>
      <c r="BC5" s="68">
        <f t="shared" si="56"/>
        <v>0</v>
      </c>
      <c r="BD5" s="24"/>
      <c r="BE5" s="69">
        <f t="shared" si="17"/>
        <v>70</v>
      </c>
      <c r="BF5" s="118">
        <f t="shared" si="18"/>
        <v>98</v>
      </c>
      <c r="BG5" s="66">
        <f t="shared" si="19"/>
        <v>6860</v>
      </c>
      <c r="BH5" s="7">
        <v>0.08</v>
      </c>
      <c r="BI5" s="71">
        <f t="shared" si="57"/>
        <v>7408.8</v>
      </c>
      <c r="BJ5" s="12"/>
      <c r="BK5" s="115">
        <f t="shared" si="58"/>
        <v>7408.8</v>
      </c>
      <c r="BM5" s="186">
        <f t="shared" si="59"/>
        <v>70</v>
      </c>
      <c r="BN5" s="118">
        <v>300</v>
      </c>
      <c r="BO5" s="66">
        <f t="shared" si="20"/>
        <v>21000</v>
      </c>
      <c r="BP5" s="7">
        <v>0.08</v>
      </c>
      <c r="BQ5" s="175">
        <f t="shared" si="21"/>
        <v>1680</v>
      </c>
      <c r="BR5" s="175">
        <f t="shared" si="60"/>
        <v>324</v>
      </c>
      <c r="BS5" s="71">
        <f t="shared" si="22"/>
        <v>22680</v>
      </c>
      <c r="BT5" s="71"/>
      <c r="BU5" s="71"/>
      <c r="BV5" s="71"/>
      <c r="BW5" s="264">
        <f t="shared" si="61"/>
        <v>70</v>
      </c>
      <c r="BX5" s="118">
        <v>250</v>
      </c>
      <c r="BY5" s="66">
        <f>BW5*BX5</f>
        <v>17500</v>
      </c>
      <c r="BZ5" s="7">
        <v>0.08</v>
      </c>
      <c r="CA5" s="175">
        <f>BY5*BZ5</f>
        <v>1400</v>
      </c>
      <c r="CB5" s="175">
        <f>CC5/BW5</f>
        <v>270</v>
      </c>
      <c r="CC5" s="71">
        <f>BY5*(100%+BZ5)</f>
        <v>18900</v>
      </c>
      <c r="CD5" s="71"/>
      <c r="CE5" s="71"/>
      <c r="CF5" s="71"/>
      <c r="CG5" s="186">
        <f t="shared" si="62"/>
        <v>70</v>
      </c>
      <c r="CH5" s="118">
        <v>200</v>
      </c>
      <c r="CI5" s="66">
        <f>CG5*CH5</f>
        <v>14000</v>
      </c>
      <c r="CJ5" s="7">
        <v>0.08</v>
      </c>
      <c r="CK5" s="175">
        <f>CI5*CJ5</f>
        <v>1120</v>
      </c>
      <c r="CL5" s="175">
        <f>CM5/CG5</f>
        <v>216.00000000000003</v>
      </c>
      <c r="CM5" s="71">
        <f>CI5*(100%+CJ5)</f>
        <v>15120.000000000002</v>
      </c>
      <c r="CN5" s="71"/>
      <c r="CO5" s="71"/>
      <c r="CP5" s="225"/>
      <c r="CR5" s="201">
        <f t="shared" si="23"/>
        <v>200</v>
      </c>
      <c r="CS5" s="205">
        <f t="shared" si="24"/>
        <v>15120.000000000002</v>
      </c>
      <c r="CT5" s="201">
        <f t="shared" si="25"/>
        <v>22680</v>
      </c>
      <c r="CU5" s="202" t="str">
        <f t="shared" si="26"/>
        <v>out</v>
      </c>
      <c r="CV5" s="203">
        <f t="shared" si="27"/>
        <v>1.0408163265306123</v>
      </c>
      <c r="CW5" s="203">
        <f t="shared" si="28"/>
        <v>1.2040816326530615</v>
      </c>
      <c r="CX5" s="257">
        <f t="shared" si="29"/>
        <v>18900</v>
      </c>
      <c r="CY5" s="203">
        <f t="shared" si="63"/>
        <v>-0.19999999999999996</v>
      </c>
      <c r="CZ5" s="204">
        <f t="shared" si="30"/>
        <v>1</v>
      </c>
      <c r="DA5" s="204">
        <f t="shared" si="31"/>
        <v>3</v>
      </c>
      <c r="DC5" s="116">
        <f t="shared" si="32"/>
        <v>0</v>
      </c>
      <c r="DD5" s="117">
        <f t="shared" si="33"/>
        <v>200</v>
      </c>
      <c r="DE5" s="66">
        <f t="shared" si="34"/>
        <v>0</v>
      </c>
      <c r="DF5" s="7">
        <v>0.08</v>
      </c>
      <c r="DG5" s="66">
        <f t="shared" si="64"/>
        <v>0</v>
      </c>
      <c r="DH5" s="66">
        <f t="shared" si="35"/>
        <v>0</v>
      </c>
      <c r="DI5" s="66">
        <f t="shared" si="36"/>
        <v>0</v>
      </c>
      <c r="DJ5" s="12"/>
      <c r="DK5" s="23">
        <f t="shared" si="37"/>
        <v>0</v>
      </c>
      <c r="DL5" s="67">
        <f t="shared" si="38"/>
        <v>200</v>
      </c>
      <c r="DM5" s="68">
        <f t="shared" si="39"/>
        <v>0</v>
      </c>
      <c r="DN5" s="21">
        <v>0.08</v>
      </c>
      <c r="DO5" s="68">
        <f t="shared" si="65"/>
        <v>0</v>
      </c>
      <c r="DP5" s="68">
        <f t="shared" si="40"/>
        <v>0</v>
      </c>
      <c r="DQ5" s="68">
        <f t="shared" si="41"/>
        <v>0</v>
      </c>
      <c r="DR5" s="24"/>
      <c r="DS5" s="69">
        <f t="shared" si="42"/>
        <v>70</v>
      </c>
      <c r="DT5" s="118">
        <f t="shared" si="43"/>
        <v>200</v>
      </c>
      <c r="DU5" s="66">
        <f t="shared" si="44"/>
        <v>14000</v>
      </c>
      <c r="DV5" s="7">
        <v>0.08</v>
      </c>
      <c r="DW5" s="71">
        <f t="shared" si="66"/>
        <v>15120.000000000002</v>
      </c>
      <c r="DX5" s="71">
        <f t="shared" si="45"/>
        <v>-7711.2000000000016</v>
      </c>
      <c r="DY5" s="71">
        <f t="shared" si="46"/>
        <v>-7711.2000000000016</v>
      </c>
      <c r="DZ5" s="12"/>
    </row>
    <row r="6" spans="1:130" ht="22.5">
      <c r="A6" s="4">
        <v>4</v>
      </c>
      <c r="B6" s="5" t="s">
        <v>24</v>
      </c>
      <c r="C6" s="146" t="s">
        <v>25</v>
      </c>
      <c r="D6" s="146" t="s">
        <v>26</v>
      </c>
      <c r="E6" s="6" t="s">
        <v>27</v>
      </c>
      <c r="F6" s="14" t="s">
        <v>28</v>
      </c>
      <c r="G6" s="128" t="s">
        <v>30</v>
      </c>
      <c r="H6" s="27"/>
      <c r="I6" s="73"/>
      <c r="J6" s="66">
        <f t="shared" si="0"/>
        <v>0</v>
      </c>
      <c r="K6" s="7">
        <v>0.08</v>
      </c>
      <c r="L6" s="66">
        <f t="shared" si="1"/>
        <v>0</v>
      </c>
      <c r="M6" s="12"/>
      <c r="N6" s="23"/>
      <c r="O6" s="67"/>
      <c r="P6" s="68">
        <f t="shared" si="2"/>
        <v>0</v>
      </c>
      <c r="Q6" s="21">
        <v>0.08</v>
      </c>
      <c r="R6" s="68">
        <f t="shared" si="47"/>
        <v>0</v>
      </c>
      <c r="S6" s="24"/>
      <c r="T6" s="69"/>
      <c r="U6" s="70"/>
      <c r="V6" s="66">
        <f t="shared" si="3"/>
        <v>0</v>
      </c>
      <c r="W6" s="7">
        <v>0.08</v>
      </c>
      <c r="X6" s="66">
        <f t="shared" si="48"/>
        <v>0</v>
      </c>
      <c r="Y6" s="12"/>
      <c r="Z6" s="115">
        <f t="shared" si="4"/>
        <v>0</v>
      </c>
      <c r="AA6" s="61"/>
      <c r="AB6" s="40">
        <f t="shared" si="49"/>
        <v>0</v>
      </c>
      <c r="AC6" s="40">
        <f t="shared" si="50"/>
        <v>0</v>
      </c>
      <c r="AD6" s="41">
        <f t="shared" si="5"/>
        <v>0</v>
      </c>
      <c r="AE6" s="42" t="e">
        <f t="shared" si="51"/>
        <v>#DIV/0!</v>
      </c>
      <c r="AG6" s="36">
        <f t="shared" si="52"/>
        <v>0</v>
      </c>
      <c r="AH6" s="158">
        <f t="shared" si="53"/>
        <v>0</v>
      </c>
      <c r="AI6" s="34">
        <f t="shared" si="6"/>
        <v>0</v>
      </c>
      <c r="AJ6" s="32">
        <v>0.08</v>
      </c>
      <c r="AK6" s="33">
        <f t="shared" si="7"/>
        <v>0</v>
      </c>
      <c r="AL6" s="105"/>
      <c r="AM6" s="159">
        <f t="shared" si="54"/>
        <v>4</v>
      </c>
      <c r="AN6" s="160">
        <f t="shared" si="8"/>
        <v>0</v>
      </c>
      <c r="AO6" s="160">
        <f t="shared" si="9"/>
        <v>0</v>
      </c>
      <c r="AP6" s="160">
        <f t="shared" si="10"/>
        <v>0</v>
      </c>
      <c r="AQ6" s="105"/>
      <c r="AS6" s="116">
        <f t="shared" si="11"/>
        <v>0</v>
      </c>
      <c r="AT6" s="117">
        <f t="shared" si="12"/>
        <v>0</v>
      </c>
      <c r="AU6" s="66">
        <f t="shared" si="13"/>
        <v>0</v>
      </c>
      <c r="AV6" s="7">
        <v>0.08</v>
      </c>
      <c r="AW6" s="66">
        <f t="shared" si="55"/>
        <v>0</v>
      </c>
      <c r="AX6" s="12"/>
      <c r="AY6" s="23">
        <f t="shared" si="14"/>
        <v>0</v>
      </c>
      <c r="AZ6" s="67">
        <f t="shared" si="15"/>
        <v>0</v>
      </c>
      <c r="BA6" s="68">
        <f t="shared" si="16"/>
        <v>0</v>
      </c>
      <c r="BB6" s="21">
        <v>0.08</v>
      </c>
      <c r="BC6" s="68">
        <f t="shared" si="56"/>
        <v>0</v>
      </c>
      <c r="BD6" s="24"/>
      <c r="BE6" s="69">
        <f t="shared" si="17"/>
        <v>0</v>
      </c>
      <c r="BF6" s="118">
        <f t="shared" si="18"/>
        <v>0</v>
      </c>
      <c r="BG6" s="66">
        <f t="shared" si="19"/>
        <v>0</v>
      </c>
      <c r="BH6" s="7">
        <v>0.08</v>
      </c>
      <c r="BI6" s="71">
        <f t="shared" si="57"/>
        <v>0</v>
      </c>
      <c r="BJ6" s="12"/>
      <c r="BK6" s="115">
        <f t="shared" si="58"/>
        <v>0</v>
      </c>
      <c r="BM6" s="186">
        <f t="shared" si="59"/>
        <v>0</v>
      </c>
      <c r="BN6" s="118"/>
      <c r="BO6" s="66">
        <f t="shared" si="20"/>
        <v>0</v>
      </c>
      <c r="BP6" s="7">
        <v>0.08</v>
      </c>
      <c r="BQ6" s="175">
        <f t="shared" si="21"/>
        <v>0</v>
      </c>
      <c r="BR6" s="175"/>
      <c r="BS6" s="71">
        <f t="shared" si="22"/>
        <v>0</v>
      </c>
      <c r="BT6" s="225"/>
      <c r="BU6" s="225"/>
      <c r="BV6" s="225"/>
      <c r="BW6" s="265">
        <f t="shared" si="61"/>
        <v>0</v>
      </c>
      <c r="BX6" s="206"/>
      <c r="BY6" s="77">
        <f>BW6*BX6</f>
        <v>0</v>
      </c>
      <c r="BZ6" s="26">
        <v>0.08</v>
      </c>
      <c r="CA6" s="233">
        <f>BY6*BZ6</f>
        <v>0</v>
      </c>
      <c r="CB6" s="175"/>
      <c r="CC6" s="225">
        <f>BY6*(100%+BZ6)</f>
        <v>0</v>
      </c>
      <c r="CD6" s="225"/>
      <c r="CE6" s="225"/>
      <c r="CF6" s="225"/>
      <c r="CG6" s="232">
        <f t="shared" si="62"/>
        <v>0</v>
      </c>
      <c r="CH6" s="206"/>
      <c r="CI6" s="77">
        <f>CG6*CH6</f>
        <v>0</v>
      </c>
      <c r="CJ6" s="26">
        <v>0.08</v>
      </c>
      <c r="CK6" s="233">
        <f>CI6*CJ6</f>
        <v>0</v>
      </c>
      <c r="CL6" s="175"/>
      <c r="CM6" s="225">
        <f>CI6*(100%+CJ6)</f>
        <v>0</v>
      </c>
      <c r="CN6" s="225"/>
      <c r="CO6" s="261"/>
      <c r="CP6" s="239"/>
      <c r="CR6" s="201">
        <f t="shared" si="23"/>
        <v>0</v>
      </c>
      <c r="CS6" s="205">
        <f t="shared" si="24"/>
        <v>0</v>
      </c>
      <c r="CT6" s="201">
        <f t="shared" si="25"/>
        <v>0</v>
      </c>
      <c r="CU6" s="202" t="str">
        <f t="shared" si="26"/>
        <v>brak</v>
      </c>
      <c r="CV6" s="203" t="e">
        <f t="shared" si="27"/>
        <v>#DIV/0!</v>
      </c>
      <c r="CW6" s="203" t="e">
        <f t="shared" si="28"/>
        <v>#DIV/0!</v>
      </c>
      <c r="CX6" s="257">
        <f t="shared" si="29"/>
        <v>0</v>
      </c>
      <c r="CY6" s="203" t="e">
        <f t="shared" si="63"/>
        <v>#DIV/0!</v>
      </c>
      <c r="CZ6" s="204">
        <f t="shared" si="30"/>
        <v>3</v>
      </c>
      <c r="DA6" s="204">
        <f t="shared" si="31"/>
        <v>3</v>
      </c>
      <c r="DC6" s="116">
        <f t="shared" si="32"/>
        <v>0</v>
      </c>
      <c r="DD6" s="117">
        <f t="shared" si="33"/>
        <v>0</v>
      </c>
      <c r="DE6" s="66">
        <f t="shared" si="34"/>
        <v>0</v>
      </c>
      <c r="DF6" s="7">
        <v>0.08</v>
      </c>
      <c r="DG6" s="66">
        <f t="shared" si="64"/>
        <v>0</v>
      </c>
      <c r="DH6" s="66">
        <f t="shared" si="35"/>
        <v>0</v>
      </c>
      <c r="DI6" s="66">
        <f t="shared" si="36"/>
        <v>0</v>
      </c>
      <c r="DJ6" s="231"/>
      <c r="DK6" s="45">
        <f t="shared" si="37"/>
        <v>0</v>
      </c>
      <c r="DL6" s="78">
        <f t="shared" si="38"/>
        <v>0</v>
      </c>
      <c r="DM6" s="79">
        <f t="shared" si="39"/>
        <v>0</v>
      </c>
      <c r="DN6" s="57">
        <v>0.08</v>
      </c>
      <c r="DO6" s="79">
        <f t="shared" si="65"/>
        <v>0</v>
      </c>
      <c r="DP6" s="68">
        <f t="shared" si="40"/>
        <v>0</v>
      </c>
      <c r="DQ6" s="68">
        <f t="shared" si="41"/>
        <v>0</v>
      </c>
      <c r="DR6" s="248"/>
      <c r="DS6" s="249">
        <f t="shared" si="42"/>
        <v>0</v>
      </c>
      <c r="DT6" s="206">
        <f t="shared" si="43"/>
        <v>0</v>
      </c>
      <c r="DU6" s="77">
        <f t="shared" si="44"/>
        <v>0</v>
      </c>
      <c r="DV6" s="26">
        <v>0.08</v>
      </c>
      <c r="DW6" s="225">
        <f t="shared" si="66"/>
        <v>0</v>
      </c>
      <c r="DX6" s="71">
        <f t="shared" si="45"/>
        <v>0</v>
      </c>
      <c r="DY6" s="71">
        <f t="shared" si="46"/>
        <v>0</v>
      </c>
      <c r="DZ6" s="12"/>
    </row>
    <row r="7" spans="1:130" s="75" customFormat="1" ht="15.75">
      <c r="A7" s="4">
        <v>5</v>
      </c>
      <c r="B7" s="129" t="s">
        <v>24</v>
      </c>
      <c r="C7" s="148" t="s">
        <v>25</v>
      </c>
      <c r="D7" s="148" t="s">
        <v>26</v>
      </c>
      <c r="E7" s="130" t="s">
        <v>27</v>
      </c>
      <c r="F7" s="131" t="s">
        <v>53</v>
      </c>
      <c r="G7" s="132" t="s">
        <v>29</v>
      </c>
      <c r="H7" s="44">
        <v>100</v>
      </c>
      <c r="I7" s="76">
        <v>96</v>
      </c>
      <c r="J7" s="77">
        <f>H7*I7</f>
        <v>9600</v>
      </c>
      <c r="K7" s="26">
        <v>0.08</v>
      </c>
      <c r="L7" s="66">
        <f t="shared" si="1"/>
        <v>10368</v>
      </c>
      <c r="M7" s="44"/>
      <c r="N7" s="45">
        <v>50</v>
      </c>
      <c r="O7" s="78">
        <v>80</v>
      </c>
      <c r="P7" s="79">
        <f>N7*O7</f>
        <v>4000</v>
      </c>
      <c r="Q7" s="57">
        <v>0.08</v>
      </c>
      <c r="R7" s="68">
        <f t="shared" si="47"/>
        <v>4320</v>
      </c>
      <c r="S7" s="45"/>
      <c r="T7" s="46"/>
      <c r="U7" s="80"/>
      <c r="V7" s="77">
        <f>T7*U7</f>
        <v>0</v>
      </c>
      <c r="W7" s="28">
        <v>0.08</v>
      </c>
      <c r="X7" s="66">
        <f t="shared" si="48"/>
        <v>0</v>
      </c>
      <c r="Y7" s="44"/>
      <c r="Z7" s="115">
        <f t="shared" si="4"/>
        <v>14688</v>
      </c>
      <c r="AA7" s="61"/>
      <c r="AB7" s="40">
        <f t="shared" si="49"/>
        <v>80</v>
      </c>
      <c r="AC7" s="40">
        <f t="shared" si="50"/>
        <v>96</v>
      </c>
      <c r="AD7" s="43">
        <f>AC7-AB7</f>
        <v>16</v>
      </c>
      <c r="AE7" s="42">
        <f t="shared" si="51"/>
        <v>0.2</v>
      </c>
      <c r="AG7" s="36">
        <f t="shared" si="52"/>
        <v>150</v>
      </c>
      <c r="AH7" s="158">
        <f>AB7</f>
        <v>80</v>
      </c>
      <c r="AI7" s="34">
        <f>AG7*AH7</f>
        <v>12000</v>
      </c>
      <c r="AJ7" s="32">
        <v>0.08</v>
      </c>
      <c r="AK7" s="33">
        <f t="shared" si="7"/>
        <v>12960</v>
      </c>
      <c r="AL7" s="105"/>
      <c r="AM7" s="159">
        <f t="shared" si="54"/>
        <v>5</v>
      </c>
      <c r="AN7" s="160">
        <f t="shared" si="8"/>
        <v>360</v>
      </c>
      <c r="AO7" s="160">
        <f t="shared" si="9"/>
        <v>3240</v>
      </c>
      <c r="AP7" s="160">
        <f t="shared" si="10"/>
        <v>9720</v>
      </c>
      <c r="AQ7" s="105"/>
      <c r="AS7" s="116">
        <f t="shared" si="11"/>
        <v>100</v>
      </c>
      <c r="AT7" s="117">
        <f t="shared" si="12"/>
        <v>80</v>
      </c>
      <c r="AU7" s="77">
        <f>AS7*AT7</f>
        <v>8000</v>
      </c>
      <c r="AV7" s="26">
        <v>0.08</v>
      </c>
      <c r="AW7" s="66">
        <f t="shared" si="55"/>
        <v>8640</v>
      </c>
      <c r="AX7" s="44"/>
      <c r="AY7" s="23">
        <f t="shared" si="14"/>
        <v>50</v>
      </c>
      <c r="AZ7" s="67">
        <f t="shared" si="15"/>
        <v>80</v>
      </c>
      <c r="BA7" s="79">
        <f>AY7*AZ7</f>
        <v>4000</v>
      </c>
      <c r="BB7" s="57">
        <v>0.08</v>
      </c>
      <c r="BC7" s="68">
        <f t="shared" si="56"/>
        <v>4320</v>
      </c>
      <c r="BD7" s="45"/>
      <c r="BE7" s="69">
        <f t="shared" si="17"/>
        <v>0</v>
      </c>
      <c r="BF7" s="118">
        <f t="shared" si="18"/>
        <v>80</v>
      </c>
      <c r="BG7" s="77">
        <f>BE7*BF7</f>
        <v>0</v>
      </c>
      <c r="BH7" s="28">
        <v>0.08</v>
      </c>
      <c r="BI7" s="71">
        <f t="shared" si="57"/>
        <v>0</v>
      </c>
      <c r="BJ7" s="44"/>
      <c r="BK7" s="115">
        <f t="shared" si="58"/>
        <v>12960</v>
      </c>
      <c r="BM7" s="186">
        <f t="shared" si="59"/>
        <v>150</v>
      </c>
      <c r="BN7" s="118">
        <v>30</v>
      </c>
      <c r="BO7" s="77">
        <f t="shared" si="20"/>
        <v>4500</v>
      </c>
      <c r="BP7" s="28">
        <v>0.08</v>
      </c>
      <c r="BQ7" s="175">
        <f t="shared" si="21"/>
        <v>360</v>
      </c>
      <c r="BR7" s="175">
        <f t="shared" si="60"/>
        <v>32.4</v>
      </c>
      <c r="BS7" s="227">
        <f t="shared" si="22"/>
        <v>4860</v>
      </c>
      <c r="BT7" s="239"/>
      <c r="BU7" s="239"/>
      <c r="BV7" s="239"/>
      <c r="BW7" s="266">
        <f t="shared" si="61"/>
        <v>150</v>
      </c>
      <c r="BX7" s="241">
        <v>30</v>
      </c>
      <c r="BY7" s="82">
        <f>BW7*BX7</f>
        <v>4500</v>
      </c>
      <c r="BZ7" s="49">
        <v>0.08</v>
      </c>
      <c r="CA7" s="178">
        <f>BY7*BZ7</f>
        <v>360</v>
      </c>
      <c r="CB7" s="175">
        <f>CC7/BW7</f>
        <v>32.4</v>
      </c>
      <c r="CC7" s="239">
        <f>BY7*(100%+BZ7)</f>
        <v>4860</v>
      </c>
      <c r="CD7" s="239"/>
      <c r="CE7" s="239"/>
      <c r="CF7" s="239"/>
      <c r="CG7" s="240">
        <f t="shared" si="62"/>
        <v>150</v>
      </c>
      <c r="CH7" s="241">
        <v>29</v>
      </c>
      <c r="CI7" s="82">
        <f>CG7*CH7</f>
        <v>4350</v>
      </c>
      <c r="CJ7" s="49">
        <v>0.08</v>
      </c>
      <c r="CK7" s="178">
        <f>CI7*CJ7</f>
        <v>348</v>
      </c>
      <c r="CL7" s="175">
        <f>CM7/CG7</f>
        <v>31.32</v>
      </c>
      <c r="CM7" s="239">
        <f>CI7*(100%+CJ7)</f>
        <v>4698</v>
      </c>
      <c r="CN7" s="239"/>
      <c r="CO7" s="262"/>
      <c r="CP7" s="239"/>
      <c r="CR7" s="201">
        <f t="shared" si="23"/>
        <v>29</v>
      </c>
      <c r="CS7" s="205">
        <f t="shared" si="24"/>
        <v>4698</v>
      </c>
      <c r="CT7" s="201">
        <f t="shared" si="25"/>
        <v>4860</v>
      </c>
      <c r="CU7" s="202" t="str">
        <f t="shared" si="26"/>
        <v>:)</v>
      </c>
      <c r="CV7" s="203">
        <f t="shared" si="27"/>
        <v>-0.63749999999999996</v>
      </c>
      <c r="CW7" s="203">
        <f t="shared" si="28"/>
        <v>-0.60850000000000004</v>
      </c>
      <c r="CX7" s="257">
        <f t="shared" si="29"/>
        <v>4806</v>
      </c>
      <c r="CY7" s="203">
        <f t="shared" si="63"/>
        <v>-2.2471910112359605E-2</v>
      </c>
      <c r="CZ7" s="204">
        <f t="shared" si="30"/>
        <v>1</v>
      </c>
      <c r="DA7" s="204">
        <f t="shared" si="31"/>
        <v>3</v>
      </c>
      <c r="DC7" s="116">
        <f t="shared" si="32"/>
        <v>100</v>
      </c>
      <c r="DD7" s="117">
        <f t="shared" si="33"/>
        <v>29</v>
      </c>
      <c r="DE7" s="77">
        <f t="shared" si="34"/>
        <v>2900</v>
      </c>
      <c r="DF7" s="26">
        <v>0.08</v>
      </c>
      <c r="DG7" s="227">
        <f t="shared" si="64"/>
        <v>3132</v>
      </c>
      <c r="DH7" s="66">
        <f t="shared" si="35"/>
        <v>5508</v>
      </c>
      <c r="DI7" s="66">
        <f t="shared" si="36"/>
        <v>7236</v>
      </c>
      <c r="DJ7" s="59"/>
      <c r="DK7" s="83">
        <f t="shared" si="37"/>
        <v>50</v>
      </c>
      <c r="DL7" s="84">
        <f t="shared" si="38"/>
        <v>29</v>
      </c>
      <c r="DM7" s="85">
        <f t="shared" si="39"/>
        <v>1450</v>
      </c>
      <c r="DN7" s="58">
        <v>0.08</v>
      </c>
      <c r="DO7" s="85">
        <f t="shared" si="65"/>
        <v>1566</v>
      </c>
      <c r="DP7" s="68">
        <f t="shared" si="40"/>
        <v>2754</v>
      </c>
      <c r="DQ7" s="68">
        <f t="shared" si="41"/>
        <v>2754</v>
      </c>
      <c r="DR7" s="83"/>
      <c r="DS7" s="255">
        <f t="shared" si="42"/>
        <v>0</v>
      </c>
      <c r="DT7" s="241">
        <f t="shared" si="43"/>
        <v>29</v>
      </c>
      <c r="DU7" s="82">
        <f t="shared" si="44"/>
        <v>0</v>
      </c>
      <c r="DV7" s="49">
        <v>0.08</v>
      </c>
      <c r="DW7" s="239">
        <f t="shared" si="66"/>
        <v>0</v>
      </c>
      <c r="DX7" s="71">
        <f t="shared" si="45"/>
        <v>0</v>
      </c>
      <c r="DY7" s="71">
        <f t="shared" si="46"/>
        <v>0</v>
      </c>
      <c r="DZ7" s="228"/>
    </row>
    <row r="8" spans="1:130" s="75" customFormat="1" ht="15.75">
      <c r="A8" s="4">
        <v>6</v>
      </c>
      <c r="B8" s="133" t="s">
        <v>24</v>
      </c>
      <c r="C8" s="149" t="s">
        <v>25</v>
      </c>
      <c r="D8" s="149" t="s">
        <v>26</v>
      </c>
      <c r="E8" s="134" t="s">
        <v>27</v>
      </c>
      <c r="F8" s="135" t="s">
        <v>53</v>
      </c>
      <c r="G8" s="136" t="s">
        <v>30</v>
      </c>
      <c r="H8" s="59">
        <v>180</v>
      </c>
      <c r="I8" s="81">
        <v>192</v>
      </c>
      <c r="J8" s="82">
        <f>H8*I8</f>
        <v>34560</v>
      </c>
      <c r="K8" s="47">
        <v>0.08</v>
      </c>
      <c r="L8" s="66">
        <f t="shared" si="1"/>
        <v>37324.800000000003</v>
      </c>
      <c r="M8" s="48"/>
      <c r="N8" s="83">
        <v>100</v>
      </c>
      <c r="O8" s="84">
        <v>200</v>
      </c>
      <c r="P8" s="85">
        <f>N8*O8</f>
        <v>20000</v>
      </c>
      <c r="Q8" s="58">
        <v>0.08</v>
      </c>
      <c r="R8" s="68">
        <f t="shared" si="47"/>
        <v>21600</v>
      </c>
      <c r="S8" s="50"/>
      <c r="T8" s="59"/>
      <c r="U8" s="86"/>
      <c r="V8" s="82">
        <f>T8*U8</f>
        <v>0</v>
      </c>
      <c r="W8" s="49">
        <v>0.08</v>
      </c>
      <c r="X8" s="66">
        <f t="shared" si="48"/>
        <v>0</v>
      </c>
      <c r="Y8" s="48"/>
      <c r="Z8" s="115">
        <f t="shared" si="4"/>
        <v>58924.800000000003</v>
      </c>
      <c r="AA8" s="61"/>
      <c r="AB8" s="40">
        <f t="shared" si="49"/>
        <v>192</v>
      </c>
      <c r="AC8" s="40">
        <f t="shared" si="50"/>
        <v>200</v>
      </c>
      <c r="AD8" s="41">
        <f>AC8-AB8</f>
        <v>8</v>
      </c>
      <c r="AE8" s="42">
        <f t="shared" si="51"/>
        <v>4.1666666666666664E-2</v>
      </c>
      <c r="AG8" s="36">
        <f t="shared" si="52"/>
        <v>280</v>
      </c>
      <c r="AH8" s="158">
        <f>AB8</f>
        <v>192</v>
      </c>
      <c r="AI8" s="34">
        <f>AG8*AH8</f>
        <v>53760</v>
      </c>
      <c r="AJ8" s="32">
        <v>0.08</v>
      </c>
      <c r="AK8" s="33">
        <f t="shared" si="7"/>
        <v>58060.800000000003</v>
      </c>
      <c r="AL8" s="105"/>
      <c r="AM8" s="159">
        <f t="shared" si="54"/>
        <v>6</v>
      </c>
      <c r="AN8" s="160">
        <f t="shared" si="8"/>
        <v>1612.8</v>
      </c>
      <c r="AO8" s="160">
        <f t="shared" si="9"/>
        <v>14515</v>
      </c>
      <c r="AP8" s="160">
        <f t="shared" si="10"/>
        <v>43546</v>
      </c>
      <c r="AQ8" s="105"/>
      <c r="AS8" s="116">
        <f t="shared" si="11"/>
        <v>180</v>
      </c>
      <c r="AT8" s="117">
        <f t="shared" si="12"/>
        <v>192</v>
      </c>
      <c r="AU8" s="82">
        <f>AS8*AT8</f>
        <v>34560</v>
      </c>
      <c r="AV8" s="47">
        <v>0.08</v>
      </c>
      <c r="AW8" s="66">
        <f t="shared" si="55"/>
        <v>37324.800000000003</v>
      </c>
      <c r="AX8" s="48"/>
      <c r="AY8" s="23">
        <f t="shared" si="14"/>
        <v>100</v>
      </c>
      <c r="AZ8" s="67">
        <f t="shared" si="15"/>
        <v>192</v>
      </c>
      <c r="BA8" s="85">
        <f>AY8*AZ8</f>
        <v>19200</v>
      </c>
      <c r="BB8" s="58">
        <v>0.08</v>
      </c>
      <c r="BC8" s="68">
        <f t="shared" si="56"/>
        <v>20736</v>
      </c>
      <c r="BD8" s="50"/>
      <c r="BE8" s="69">
        <f t="shared" si="17"/>
        <v>0</v>
      </c>
      <c r="BF8" s="118">
        <f t="shared" si="18"/>
        <v>192</v>
      </c>
      <c r="BG8" s="82">
        <f>BE8*BF8</f>
        <v>0</v>
      </c>
      <c r="BH8" s="49">
        <v>0.08</v>
      </c>
      <c r="BI8" s="71">
        <f t="shared" si="57"/>
        <v>0</v>
      </c>
      <c r="BJ8" s="48"/>
      <c r="BK8" s="115">
        <f t="shared" si="58"/>
        <v>58060.800000000003</v>
      </c>
      <c r="BM8" s="186">
        <f t="shared" si="59"/>
        <v>280</v>
      </c>
      <c r="BN8" s="118">
        <v>40</v>
      </c>
      <c r="BO8" s="82">
        <f t="shared" si="20"/>
        <v>11200</v>
      </c>
      <c r="BP8" s="49">
        <v>0.08</v>
      </c>
      <c r="BQ8" s="175">
        <f t="shared" si="21"/>
        <v>896</v>
      </c>
      <c r="BR8" s="175">
        <f t="shared" si="60"/>
        <v>43.2</v>
      </c>
      <c r="BS8" s="227">
        <f t="shared" si="22"/>
        <v>12096</v>
      </c>
      <c r="BT8" s="239"/>
      <c r="BU8" s="239"/>
      <c r="BV8" s="239"/>
      <c r="BW8" s="266">
        <f t="shared" si="61"/>
        <v>280</v>
      </c>
      <c r="BX8" s="241"/>
      <c r="BY8" s="82"/>
      <c r="BZ8" s="49">
        <v>0.08</v>
      </c>
      <c r="CA8" s="178"/>
      <c r="CB8" s="178"/>
      <c r="CC8" s="239"/>
      <c r="CD8" s="239"/>
      <c r="CE8" s="239"/>
      <c r="CF8" s="239"/>
      <c r="CG8" s="240">
        <f t="shared" si="62"/>
        <v>280</v>
      </c>
      <c r="CH8" s="241"/>
      <c r="CI8" s="82"/>
      <c r="CJ8" s="49"/>
      <c r="CK8" s="178"/>
      <c r="CL8" s="178"/>
      <c r="CM8" s="239"/>
      <c r="CN8" s="239"/>
      <c r="CO8" s="262"/>
      <c r="CP8" s="239"/>
      <c r="CR8" s="201">
        <f t="shared" si="23"/>
        <v>40</v>
      </c>
      <c r="CS8" s="205">
        <f t="shared" si="24"/>
        <v>12096</v>
      </c>
      <c r="CT8" s="201">
        <f t="shared" si="25"/>
        <v>12096</v>
      </c>
      <c r="CU8" s="202" t="str">
        <f t="shared" si="26"/>
        <v>:)</v>
      </c>
      <c r="CV8" s="203">
        <f t="shared" si="27"/>
        <v>-0.79166666666666674</v>
      </c>
      <c r="CW8" s="203">
        <f t="shared" si="28"/>
        <v>-0.77500000000000002</v>
      </c>
      <c r="CX8" s="257">
        <f t="shared" si="29"/>
        <v>12096</v>
      </c>
      <c r="CY8" s="203">
        <f t="shared" si="63"/>
        <v>0</v>
      </c>
      <c r="CZ8" s="204">
        <f t="shared" si="30"/>
        <v>1</v>
      </c>
      <c r="DA8" s="204">
        <f t="shared" si="31"/>
        <v>1</v>
      </c>
      <c r="DC8" s="116">
        <f t="shared" si="32"/>
        <v>180</v>
      </c>
      <c r="DD8" s="117">
        <f t="shared" si="33"/>
        <v>40</v>
      </c>
      <c r="DE8" s="82">
        <f t="shared" si="34"/>
        <v>7200</v>
      </c>
      <c r="DF8" s="47">
        <v>0.08</v>
      </c>
      <c r="DG8" s="227">
        <f t="shared" si="64"/>
        <v>7776.0000000000009</v>
      </c>
      <c r="DH8" s="66">
        <f t="shared" si="35"/>
        <v>29548.800000000003</v>
      </c>
      <c r="DI8" s="66">
        <f t="shared" si="36"/>
        <v>29548.800000000003</v>
      </c>
      <c r="DJ8" s="48"/>
      <c r="DK8" s="83">
        <f t="shared" si="37"/>
        <v>100</v>
      </c>
      <c r="DL8" s="84">
        <f t="shared" si="38"/>
        <v>40</v>
      </c>
      <c r="DM8" s="85">
        <f t="shared" si="39"/>
        <v>4000</v>
      </c>
      <c r="DN8" s="58">
        <v>0.08</v>
      </c>
      <c r="DO8" s="85">
        <f t="shared" si="65"/>
        <v>4320</v>
      </c>
      <c r="DP8" s="68">
        <f t="shared" si="40"/>
        <v>16416</v>
      </c>
      <c r="DQ8" s="68">
        <f t="shared" si="41"/>
        <v>17280</v>
      </c>
      <c r="DR8" s="50"/>
      <c r="DS8" s="255">
        <f t="shared" si="42"/>
        <v>0</v>
      </c>
      <c r="DT8" s="241">
        <f t="shared" si="43"/>
        <v>40</v>
      </c>
      <c r="DU8" s="82">
        <f t="shared" si="44"/>
        <v>0</v>
      </c>
      <c r="DV8" s="49">
        <v>0.08</v>
      </c>
      <c r="DW8" s="239">
        <f t="shared" si="66"/>
        <v>0</v>
      </c>
      <c r="DX8" s="71">
        <f t="shared" si="45"/>
        <v>0</v>
      </c>
      <c r="DY8" s="71">
        <f t="shared" si="46"/>
        <v>0</v>
      </c>
      <c r="DZ8" s="229"/>
    </row>
    <row r="9" spans="1:130" s="75" customFormat="1" ht="15.75">
      <c r="A9" s="4">
        <v>7</v>
      </c>
      <c r="B9" s="137" t="s">
        <v>54</v>
      </c>
      <c r="C9" s="149" t="s">
        <v>25</v>
      </c>
      <c r="D9" s="150" t="s">
        <v>44</v>
      </c>
      <c r="E9" s="138" t="s">
        <v>57</v>
      </c>
      <c r="F9" s="138" t="s">
        <v>55</v>
      </c>
      <c r="G9" s="139" t="s">
        <v>56</v>
      </c>
      <c r="H9" s="87"/>
      <c r="I9" s="88"/>
      <c r="J9" s="82">
        <f>H9*I9</f>
        <v>0</v>
      </c>
      <c r="K9" s="87"/>
      <c r="L9" s="66">
        <f t="shared" si="1"/>
        <v>0</v>
      </c>
      <c r="M9" s="87"/>
      <c r="N9" s="89"/>
      <c r="O9" s="90"/>
      <c r="P9" s="85">
        <f>N9*O9</f>
        <v>0</v>
      </c>
      <c r="Q9" s="58">
        <v>0.08</v>
      </c>
      <c r="R9" s="68">
        <f t="shared" si="47"/>
        <v>0</v>
      </c>
      <c r="S9" s="89"/>
      <c r="T9" s="87"/>
      <c r="U9" s="88"/>
      <c r="V9" s="82">
        <f>T9*U9</f>
        <v>0</v>
      </c>
      <c r="W9" s="49">
        <v>0.08</v>
      </c>
      <c r="X9" s="66">
        <f t="shared" si="48"/>
        <v>0</v>
      </c>
      <c r="Y9" s="87"/>
      <c r="Z9" s="115">
        <f t="shared" si="4"/>
        <v>0</v>
      </c>
      <c r="AA9" s="61"/>
      <c r="AB9" s="40">
        <f t="shared" si="49"/>
        <v>0</v>
      </c>
      <c r="AC9" s="40">
        <f t="shared" si="50"/>
        <v>0</v>
      </c>
      <c r="AD9" s="41">
        <f>AC9-AB9</f>
        <v>0</v>
      </c>
      <c r="AE9" s="42" t="e">
        <f t="shared" si="51"/>
        <v>#DIV/0!</v>
      </c>
      <c r="AG9" s="36">
        <f t="shared" si="52"/>
        <v>0</v>
      </c>
      <c r="AH9" s="158">
        <f>AB9</f>
        <v>0</v>
      </c>
      <c r="AI9" s="34">
        <f>AG9*AH9</f>
        <v>0</v>
      </c>
      <c r="AJ9" s="32">
        <v>0.08</v>
      </c>
      <c r="AK9" s="33">
        <f t="shared" si="7"/>
        <v>0</v>
      </c>
      <c r="AL9" s="105"/>
      <c r="AM9" s="159">
        <f t="shared" si="54"/>
        <v>7</v>
      </c>
      <c r="AN9" s="160">
        <f t="shared" si="8"/>
        <v>0</v>
      </c>
      <c r="AO9" s="160">
        <f t="shared" si="9"/>
        <v>0</v>
      </c>
      <c r="AP9" s="160">
        <f t="shared" si="10"/>
        <v>0</v>
      </c>
      <c r="AQ9" s="105"/>
      <c r="AS9" s="116">
        <f t="shared" si="11"/>
        <v>0</v>
      </c>
      <c r="AT9" s="117">
        <f t="shared" si="12"/>
        <v>0</v>
      </c>
      <c r="AU9" s="82">
        <f>AS9*AT9</f>
        <v>0</v>
      </c>
      <c r="AV9" s="87"/>
      <c r="AW9" s="66">
        <f t="shared" si="55"/>
        <v>0</v>
      </c>
      <c r="AX9" s="87"/>
      <c r="AY9" s="23">
        <f t="shared" si="14"/>
        <v>0</v>
      </c>
      <c r="AZ9" s="67">
        <f t="shared" si="15"/>
        <v>0</v>
      </c>
      <c r="BA9" s="85">
        <f>AY9*AZ9</f>
        <v>0</v>
      </c>
      <c r="BB9" s="58">
        <v>0.08</v>
      </c>
      <c r="BC9" s="68">
        <f t="shared" si="56"/>
        <v>0</v>
      </c>
      <c r="BD9" s="89"/>
      <c r="BE9" s="69">
        <f t="shared" si="17"/>
        <v>0</v>
      </c>
      <c r="BF9" s="118">
        <f t="shared" si="18"/>
        <v>0</v>
      </c>
      <c r="BG9" s="82">
        <f>BE9*BF9</f>
        <v>0</v>
      </c>
      <c r="BH9" s="49">
        <v>0.08</v>
      </c>
      <c r="BI9" s="71">
        <f t="shared" si="57"/>
        <v>0</v>
      </c>
      <c r="BJ9" s="87"/>
      <c r="BK9" s="115">
        <f t="shared" si="58"/>
        <v>0</v>
      </c>
      <c r="BM9" s="186">
        <f t="shared" si="59"/>
        <v>0</v>
      </c>
      <c r="BN9" s="118"/>
      <c r="BO9" s="82"/>
      <c r="BP9" s="49"/>
      <c r="BQ9" s="175"/>
      <c r="BR9" s="175"/>
      <c r="BS9" s="227"/>
      <c r="BT9" s="239"/>
      <c r="BU9" s="239"/>
      <c r="BV9" s="239"/>
      <c r="BW9" s="266">
        <f t="shared" si="61"/>
        <v>0</v>
      </c>
      <c r="BX9" s="241"/>
      <c r="BY9" s="82"/>
      <c r="BZ9" s="49"/>
      <c r="CA9" s="178"/>
      <c r="CB9" s="178"/>
      <c r="CC9" s="239"/>
      <c r="CD9" s="239"/>
      <c r="CE9" s="239"/>
      <c r="CF9" s="239"/>
      <c r="CG9" s="240">
        <f t="shared" si="62"/>
        <v>0</v>
      </c>
      <c r="CH9" s="241"/>
      <c r="CI9" s="82"/>
      <c r="CJ9" s="49"/>
      <c r="CK9" s="178"/>
      <c r="CL9" s="178"/>
      <c r="CM9" s="239"/>
      <c r="CN9" s="239"/>
      <c r="CO9" s="239"/>
      <c r="CP9" s="260"/>
      <c r="CR9" s="201">
        <f t="shared" si="23"/>
        <v>0</v>
      </c>
      <c r="CS9" s="205">
        <f t="shared" si="24"/>
        <v>0</v>
      </c>
      <c r="CT9" s="201">
        <f t="shared" si="25"/>
        <v>0</v>
      </c>
      <c r="CU9" s="202" t="str">
        <f t="shared" si="26"/>
        <v>brak</v>
      </c>
      <c r="CV9" s="203" t="e">
        <f t="shared" si="27"/>
        <v>#DIV/0!</v>
      </c>
      <c r="CW9" s="203" t="e">
        <f t="shared" si="28"/>
        <v>#DIV/0!</v>
      </c>
      <c r="CX9" s="257" t="e">
        <f t="shared" si="29"/>
        <v>#DIV/0!</v>
      </c>
      <c r="CY9" s="203" t="e">
        <f t="shared" si="63"/>
        <v>#DIV/0!</v>
      </c>
      <c r="CZ9" s="204">
        <f t="shared" si="30"/>
        <v>3</v>
      </c>
      <c r="DA9" s="204">
        <f t="shared" si="31"/>
        <v>0</v>
      </c>
      <c r="DC9" s="116">
        <f t="shared" si="32"/>
        <v>0</v>
      </c>
      <c r="DD9" s="117">
        <f t="shared" si="33"/>
        <v>0</v>
      </c>
      <c r="DE9" s="82">
        <f t="shared" si="34"/>
        <v>0</v>
      </c>
      <c r="DF9" s="87"/>
      <c r="DG9" s="227">
        <f t="shared" si="64"/>
        <v>0</v>
      </c>
      <c r="DH9" s="66">
        <f t="shared" si="35"/>
        <v>0</v>
      </c>
      <c r="DI9" s="66">
        <f t="shared" si="36"/>
        <v>0</v>
      </c>
      <c r="DJ9" s="87"/>
      <c r="DK9" s="83">
        <f t="shared" si="37"/>
        <v>0</v>
      </c>
      <c r="DL9" s="84">
        <f t="shared" si="38"/>
        <v>0</v>
      </c>
      <c r="DM9" s="85">
        <f t="shared" si="39"/>
        <v>0</v>
      </c>
      <c r="DN9" s="58">
        <v>0.08</v>
      </c>
      <c r="DO9" s="85">
        <f t="shared" si="65"/>
        <v>0</v>
      </c>
      <c r="DP9" s="68">
        <f t="shared" si="40"/>
        <v>0</v>
      </c>
      <c r="DQ9" s="68">
        <f t="shared" si="41"/>
        <v>0</v>
      </c>
      <c r="DR9" s="89"/>
      <c r="DS9" s="255">
        <f t="shared" si="42"/>
        <v>0</v>
      </c>
      <c r="DT9" s="241">
        <f t="shared" si="43"/>
        <v>0</v>
      </c>
      <c r="DU9" s="82">
        <f t="shared" si="44"/>
        <v>0</v>
      </c>
      <c r="DV9" s="49">
        <v>0.08</v>
      </c>
      <c r="DW9" s="239">
        <f t="shared" si="66"/>
        <v>0</v>
      </c>
      <c r="DX9" s="71">
        <f t="shared" si="45"/>
        <v>0</v>
      </c>
      <c r="DY9" s="71">
        <f t="shared" si="46"/>
        <v>0</v>
      </c>
      <c r="DZ9" s="230"/>
    </row>
    <row r="10" spans="1:130" ht="22.5">
      <c r="A10" s="4">
        <v>8</v>
      </c>
      <c r="B10" s="9" t="s">
        <v>31</v>
      </c>
      <c r="C10" s="147" t="s">
        <v>32</v>
      </c>
      <c r="D10" s="147" t="s">
        <v>26</v>
      </c>
      <c r="E10" s="10"/>
      <c r="F10" s="14" t="s">
        <v>28</v>
      </c>
      <c r="G10" s="128" t="s">
        <v>33</v>
      </c>
      <c r="H10" s="11"/>
      <c r="I10" s="72"/>
      <c r="J10" s="66">
        <f t="shared" si="0"/>
        <v>0</v>
      </c>
      <c r="K10" s="7">
        <v>0.08</v>
      </c>
      <c r="L10" s="66">
        <f t="shared" si="1"/>
        <v>0</v>
      </c>
      <c r="M10" s="11"/>
      <c r="N10" s="23"/>
      <c r="O10" s="67"/>
      <c r="P10" s="68">
        <f t="shared" si="2"/>
        <v>0</v>
      </c>
      <c r="Q10" s="21">
        <v>0.08</v>
      </c>
      <c r="R10" s="68">
        <f t="shared" si="47"/>
        <v>0</v>
      </c>
      <c r="S10" s="23"/>
      <c r="T10" s="69"/>
      <c r="U10" s="70"/>
      <c r="V10" s="66">
        <f t="shared" si="3"/>
        <v>0</v>
      </c>
      <c r="W10" s="7">
        <v>0.08</v>
      </c>
      <c r="X10" s="66">
        <f t="shared" si="48"/>
        <v>0</v>
      </c>
      <c r="Y10" s="11"/>
      <c r="Z10" s="115">
        <f t="shared" si="4"/>
        <v>0</v>
      </c>
      <c r="AA10" s="61"/>
      <c r="AB10" s="40">
        <f t="shared" si="49"/>
        <v>0</v>
      </c>
      <c r="AC10" s="40">
        <f t="shared" si="50"/>
        <v>0</v>
      </c>
      <c r="AD10" s="41">
        <f t="shared" si="5"/>
        <v>0</v>
      </c>
      <c r="AE10" s="42" t="e">
        <f t="shared" si="51"/>
        <v>#DIV/0!</v>
      </c>
      <c r="AG10" s="36">
        <f t="shared" si="52"/>
        <v>0</v>
      </c>
      <c r="AH10" s="158">
        <f t="shared" si="53"/>
        <v>0</v>
      </c>
      <c r="AI10" s="34">
        <f t="shared" si="6"/>
        <v>0</v>
      </c>
      <c r="AJ10" s="32">
        <v>0.08</v>
      </c>
      <c r="AK10" s="33">
        <f t="shared" si="7"/>
        <v>0</v>
      </c>
      <c r="AL10" s="105"/>
      <c r="AM10" s="159">
        <f t="shared" si="54"/>
        <v>8</v>
      </c>
      <c r="AN10" s="160">
        <f t="shared" si="8"/>
        <v>0</v>
      </c>
      <c r="AO10" s="160">
        <f t="shared" si="9"/>
        <v>0</v>
      </c>
      <c r="AP10" s="160">
        <f t="shared" si="10"/>
        <v>0</v>
      </c>
      <c r="AQ10" s="105"/>
      <c r="AS10" s="116">
        <f t="shared" si="11"/>
        <v>0</v>
      </c>
      <c r="AT10" s="117">
        <f t="shared" si="12"/>
        <v>0</v>
      </c>
      <c r="AU10" s="66">
        <f t="shared" si="13"/>
        <v>0</v>
      </c>
      <c r="AV10" s="7">
        <v>0.08</v>
      </c>
      <c r="AW10" s="66">
        <f t="shared" si="55"/>
        <v>0</v>
      </c>
      <c r="AX10" s="11"/>
      <c r="AY10" s="23">
        <f t="shared" si="14"/>
        <v>0</v>
      </c>
      <c r="AZ10" s="67">
        <f t="shared" si="15"/>
        <v>0</v>
      </c>
      <c r="BA10" s="68">
        <f t="shared" si="16"/>
        <v>0</v>
      </c>
      <c r="BB10" s="21">
        <v>0.08</v>
      </c>
      <c r="BC10" s="68">
        <f t="shared" si="56"/>
        <v>0</v>
      </c>
      <c r="BD10" s="23"/>
      <c r="BE10" s="69">
        <f t="shared" si="17"/>
        <v>0</v>
      </c>
      <c r="BF10" s="118">
        <f t="shared" si="18"/>
        <v>0</v>
      </c>
      <c r="BG10" s="66">
        <f t="shared" si="19"/>
        <v>0</v>
      </c>
      <c r="BH10" s="7">
        <v>0.08</v>
      </c>
      <c r="BI10" s="71">
        <f t="shared" si="57"/>
        <v>0</v>
      </c>
      <c r="BJ10" s="11"/>
      <c r="BK10" s="115">
        <f t="shared" si="58"/>
        <v>0</v>
      </c>
      <c r="BM10" s="186">
        <f t="shared" si="59"/>
        <v>0</v>
      </c>
      <c r="BN10" s="118"/>
      <c r="BO10" s="66"/>
      <c r="BP10" s="7"/>
      <c r="BQ10" s="175"/>
      <c r="BR10" s="175"/>
      <c r="BS10" s="71"/>
      <c r="BT10" s="234"/>
      <c r="BU10" s="234"/>
      <c r="BV10" s="234"/>
      <c r="BW10" s="267">
        <f t="shared" si="61"/>
        <v>0</v>
      </c>
      <c r="BX10" s="237"/>
      <c r="BY10" s="234"/>
      <c r="BZ10" s="238"/>
      <c r="CA10" s="175"/>
      <c r="CB10" s="175"/>
      <c r="CC10" s="234"/>
      <c r="CD10" s="234"/>
      <c r="CE10" s="234"/>
      <c r="CF10" s="234"/>
      <c r="CG10" s="236">
        <f t="shared" si="62"/>
        <v>0</v>
      </c>
      <c r="CH10" s="237"/>
      <c r="CI10" s="234"/>
      <c r="CJ10" s="238"/>
      <c r="CK10" s="175"/>
      <c r="CL10" s="175"/>
      <c r="CM10" s="234"/>
      <c r="CN10" s="234"/>
      <c r="CO10" s="234"/>
      <c r="CP10" s="234"/>
      <c r="CR10" s="201">
        <f t="shared" si="23"/>
        <v>0</v>
      </c>
      <c r="CS10" s="205">
        <f t="shared" si="24"/>
        <v>0</v>
      </c>
      <c r="CT10" s="201">
        <f t="shared" si="25"/>
        <v>0</v>
      </c>
      <c r="CU10" s="202" t="str">
        <f t="shared" si="26"/>
        <v>brak</v>
      </c>
      <c r="CV10" s="203" t="e">
        <f t="shared" si="27"/>
        <v>#DIV/0!</v>
      </c>
      <c r="CW10" s="203" t="e">
        <f t="shared" si="28"/>
        <v>#DIV/0!</v>
      </c>
      <c r="CX10" s="257" t="e">
        <f t="shared" si="29"/>
        <v>#DIV/0!</v>
      </c>
      <c r="CY10" s="203" t="e">
        <f t="shared" si="63"/>
        <v>#DIV/0!</v>
      </c>
      <c r="CZ10" s="204">
        <f t="shared" si="30"/>
        <v>3</v>
      </c>
      <c r="DA10" s="204">
        <f t="shared" si="31"/>
        <v>0</v>
      </c>
      <c r="DC10" s="116">
        <f t="shared" si="32"/>
        <v>0</v>
      </c>
      <c r="DD10" s="117">
        <f t="shared" si="33"/>
        <v>0</v>
      </c>
      <c r="DE10" s="66">
        <f t="shared" si="34"/>
        <v>0</v>
      </c>
      <c r="DF10" s="7">
        <v>0.08</v>
      </c>
      <c r="DG10" s="66">
        <f t="shared" si="64"/>
        <v>0</v>
      </c>
      <c r="DH10" s="66">
        <f t="shared" si="35"/>
        <v>0</v>
      </c>
      <c r="DI10" s="66">
        <f t="shared" si="36"/>
        <v>0</v>
      </c>
      <c r="DJ10" s="235"/>
      <c r="DK10" s="250">
        <f t="shared" si="37"/>
        <v>0</v>
      </c>
      <c r="DL10" s="251">
        <f t="shared" si="38"/>
        <v>0</v>
      </c>
      <c r="DM10" s="252">
        <f t="shared" si="39"/>
        <v>0</v>
      </c>
      <c r="DN10" s="253">
        <v>0.08</v>
      </c>
      <c r="DO10" s="252">
        <f t="shared" si="65"/>
        <v>0</v>
      </c>
      <c r="DP10" s="68">
        <f t="shared" si="40"/>
        <v>0</v>
      </c>
      <c r="DQ10" s="68">
        <f t="shared" si="41"/>
        <v>0</v>
      </c>
      <c r="DR10" s="250"/>
      <c r="DS10" s="254">
        <f t="shared" si="42"/>
        <v>0</v>
      </c>
      <c r="DT10" s="237">
        <f t="shared" si="43"/>
        <v>0</v>
      </c>
      <c r="DU10" s="234">
        <f t="shared" si="44"/>
        <v>0</v>
      </c>
      <c r="DV10" s="238">
        <v>0.08</v>
      </c>
      <c r="DW10" s="234">
        <f t="shared" si="66"/>
        <v>0</v>
      </c>
      <c r="DX10" s="71">
        <f t="shared" si="45"/>
        <v>0</v>
      </c>
      <c r="DY10" s="71">
        <f t="shared" si="46"/>
        <v>0</v>
      </c>
      <c r="DZ10" s="11"/>
    </row>
    <row r="11" spans="1:130" ht="15.75">
      <c r="A11" s="4">
        <v>9</v>
      </c>
      <c r="B11" s="9" t="s">
        <v>34</v>
      </c>
      <c r="C11" s="147" t="s">
        <v>35</v>
      </c>
      <c r="D11" s="147" t="s">
        <v>36</v>
      </c>
      <c r="E11" s="10"/>
      <c r="F11" s="14" t="s">
        <v>37</v>
      </c>
      <c r="G11" s="128" t="s">
        <v>38</v>
      </c>
      <c r="H11" s="11"/>
      <c r="I11" s="72"/>
      <c r="J11" s="66">
        <f t="shared" si="0"/>
        <v>0</v>
      </c>
      <c r="K11" s="7">
        <v>0.08</v>
      </c>
      <c r="L11" s="66">
        <f t="shared" si="1"/>
        <v>0</v>
      </c>
      <c r="M11" s="11"/>
      <c r="N11" s="23"/>
      <c r="O11" s="67"/>
      <c r="P11" s="68">
        <f t="shared" si="2"/>
        <v>0</v>
      </c>
      <c r="Q11" s="21">
        <v>0.08</v>
      </c>
      <c r="R11" s="68">
        <f t="shared" si="47"/>
        <v>0</v>
      </c>
      <c r="S11" s="23"/>
      <c r="T11" s="69"/>
      <c r="U11" s="70"/>
      <c r="V11" s="66">
        <f t="shared" si="3"/>
        <v>0</v>
      </c>
      <c r="W11" s="7">
        <v>0.08</v>
      </c>
      <c r="X11" s="66">
        <f t="shared" si="48"/>
        <v>0</v>
      </c>
      <c r="Y11" s="11"/>
      <c r="Z11" s="115">
        <f t="shared" si="4"/>
        <v>0</v>
      </c>
      <c r="AA11" s="61"/>
      <c r="AB11" s="40">
        <f t="shared" si="49"/>
        <v>0</v>
      </c>
      <c r="AC11" s="40">
        <f t="shared" si="50"/>
        <v>0</v>
      </c>
      <c r="AD11" s="41">
        <f t="shared" si="5"/>
        <v>0</v>
      </c>
      <c r="AE11" s="42" t="e">
        <f t="shared" si="51"/>
        <v>#DIV/0!</v>
      </c>
      <c r="AG11" s="36">
        <f t="shared" si="52"/>
        <v>0</v>
      </c>
      <c r="AH11" s="158">
        <f t="shared" si="53"/>
        <v>0</v>
      </c>
      <c r="AI11" s="34">
        <f t="shared" si="6"/>
        <v>0</v>
      </c>
      <c r="AJ11" s="32">
        <v>0.08</v>
      </c>
      <c r="AK11" s="33">
        <f t="shared" si="7"/>
        <v>0</v>
      </c>
      <c r="AL11" s="105"/>
      <c r="AM11" s="159">
        <f t="shared" si="54"/>
        <v>9</v>
      </c>
      <c r="AN11" s="160">
        <f t="shared" si="8"/>
        <v>0</v>
      </c>
      <c r="AO11" s="160">
        <f t="shared" si="9"/>
        <v>0</v>
      </c>
      <c r="AP11" s="160">
        <f t="shared" si="10"/>
        <v>0</v>
      </c>
      <c r="AQ11" s="105"/>
      <c r="AS11" s="116">
        <f t="shared" si="11"/>
        <v>0</v>
      </c>
      <c r="AT11" s="117">
        <f t="shared" si="12"/>
        <v>0</v>
      </c>
      <c r="AU11" s="66">
        <f t="shared" si="13"/>
        <v>0</v>
      </c>
      <c r="AV11" s="7">
        <v>0.08</v>
      </c>
      <c r="AW11" s="66">
        <f t="shared" si="55"/>
        <v>0</v>
      </c>
      <c r="AX11" s="11"/>
      <c r="AY11" s="23">
        <f t="shared" si="14"/>
        <v>0</v>
      </c>
      <c r="AZ11" s="67">
        <f t="shared" si="15"/>
        <v>0</v>
      </c>
      <c r="BA11" s="68">
        <f t="shared" si="16"/>
        <v>0</v>
      </c>
      <c r="BB11" s="21">
        <v>0.08</v>
      </c>
      <c r="BC11" s="68">
        <f t="shared" si="56"/>
        <v>0</v>
      </c>
      <c r="BD11" s="23"/>
      <c r="BE11" s="69">
        <f t="shared" si="17"/>
        <v>0</v>
      </c>
      <c r="BF11" s="118">
        <f t="shared" si="18"/>
        <v>0</v>
      </c>
      <c r="BG11" s="66">
        <f t="shared" si="19"/>
        <v>0</v>
      </c>
      <c r="BH11" s="7">
        <v>0.08</v>
      </c>
      <c r="BI11" s="71">
        <f t="shared" si="57"/>
        <v>0</v>
      </c>
      <c r="BJ11" s="11"/>
      <c r="BK11" s="115">
        <f t="shared" si="58"/>
        <v>0</v>
      </c>
      <c r="BM11" s="186">
        <f t="shared" si="59"/>
        <v>0</v>
      </c>
      <c r="BN11" s="118"/>
      <c r="BO11" s="66"/>
      <c r="BP11" s="7"/>
      <c r="BQ11" s="175"/>
      <c r="BR11" s="175"/>
      <c r="BS11" s="71"/>
      <c r="BT11" s="71"/>
      <c r="BU11" s="71"/>
      <c r="BV11" s="71"/>
      <c r="BW11" s="264">
        <f t="shared" si="61"/>
        <v>0</v>
      </c>
      <c r="BX11" s="118"/>
      <c r="BY11" s="66"/>
      <c r="BZ11" s="7"/>
      <c r="CA11" s="175"/>
      <c r="CB11" s="175"/>
      <c r="CC11" s="71"/>
      <c r="CD11" s="71"/>
      <c r="CE11" s="71"/>
      <c r="CF11" s="71"/>
      <c r="CG11" s="186">
        <f t="shared" si="62"/>
        <v>0</v>
      </c>
      <c r="CH11" s="118"/>
      <c r="CI11" s="66"/>
      <c r="CJ11" s="7"/>
      <c r="CK11" s="175"/>
      <c r="CL11" s="175"/>
      <c r="CM11" s="71"/>
      <c r="CN11" s="71"/>
      <c r="CO11" s="71"/>
      <c r="CP11" s="71"/>
      <c r="CR11" s="201">
        <f t="shared" si="23"/>
        <v>0</v>
      </c>
      <c r="CS11" s="205">
        <f t="shared" si="24"/>
        <v>0</v>
      </c>
      <c r="CT11" s="201">
        <f t="shared" si="25"/>
        <v>0</v>
      </c>
      <c r="CU11" s="202" t="str">
        <f t="shared" si="26"/>
        <v>brak</v>
      </c>
      <c r="CV11" s="203" t="e">
        <f t="shared" si="27"/>
        <v>#DIV/0!</v>
      </c>
      <c r="CW11" s="203" t="e">
        <f t="shared" si="28"/>
        <v>#DIV/0!</v>
      </c>
      <c r="CX11" s="257" t="e">
        <f t="shared" si="29"/>
        <v>#DIV/0!</v>
      </c>
      <c r="CY11" s="203" t="e">
        <f t="shared" si="63"/>
        <v>#DIV/0!</v>
      </c>
      <c r="CZ11" s="204">
        <f t="shared" si="30"/>
        <v>3</v>
      </c>
      <c r="DA11" s="204">
        <f t="shared" si="31"/>
        <v>0</v>
      </c>
      <c r="DC11" s="116">
        <f t="shared" si="32"/>
        <v>0</v>
      </c>
      <c r="DD11" s="117">
        <f t="shared" si="33"/>
        <v>0</v>
      </c>
      <c r="DE11" s="66">
        <f t="shared" si="34"/>
        <v>0</v>
      </c>
      <c r="DF11" s="7">
        <v>0.08</v>
      </c>
      <c r="DG11" s="66">
        <f t="shared" si="64"/>
        <v>0</v>
      </c>
      <c r="DH11" s="66">
        <f t="shared" si="35"/>
        <v>0</v>
      </c>
      <c r="DI11" s="66">
        <f t="shared" si="36"/>
        <v>0</v>
      </c>
      <c r="DJ11" s="11"/>
      <c r="DK11" s="23">
        <f t="shared" si="37"/>
        <v>0</v>
      </c>
      <c r="DL11" s="67">
        <f t="shared" si="38"/>
        <v>0</v>
      </c>
      <c r="DM11" s="68">
        <f t="shared" si="39"/>
        <v>0</v>
      </c>
      <c r="DN11" s="21">
        <v>0.08</v>
      </c>
      <c r="DO11" s="68">
        <f t="shared" si="65"/>
        <v>0</v>
      </c>
      <c r="DP11" s="68">
        <f t="shared" si="40"/>
        <v>0</v>
      </c>
      <c r="DQ11" s="68">
        <f t="shared" si="41"/>
        <v>0</v>
      </c>
      <c r="DR11" s="23"/>
      <c r="DS11" s="69">
        <f t="shared" si="42"/>
        <v>0</v>
      </c>
      <c r="DT11" s="118">
        <f t="shared" si="43"/>
        <v>0</v>
      </c>
      <c r="DU11" s="66">
        <f t="shared" si="44"/>
        <v>0</v>
      </c>
      <c r="DV11" s="7">
        <v>0.08</v>
      </c>
      <c r="DW11" s="71">
        <f t="shared" si="66"/>
        <v>0</v>
      </c>
      <c r="DX11" s="71">
        <f t="shared" si="45"/>
        <v>0</v>
      </c>
      <c r="DY11" s="71">
        <f t="shared" si="46"/>
        <v>0</v>
      </c>
      <c r="DZ11" s="11"/>
    </row>
    <row r="12" spans="1:130" ht="15.75">
      <c r="A12" s="4">
        <v>10</v>
      </c>
      <c r="B12" s="9" t="s">
        <v>34</v>
      </c>
      <c r="C12" s="147" t="s">
        <v>35</v>
      </c>
      <c r="D12" s="147" t="s">
        <v>36</v>
      </c>
      <c r="E12" s="10"/>
      <c r="F12" s="14" t="s">
        <v>37</v>
      </c>
      <c r="G12" s="128" t="s">
        <v>39</v>
      </c>
      <c r="H12" s="11">
        <v>10</v>
      </c>
      <c r="I12" s="72">
        <v>20</v>
      </c>
      <c r="J12" s="66">
        <f t="shared" si="0"/>
        <v>200</v>
      </c>
      <c r="K12" s="7">
        <v>0.08</v>
      </c>
      <c r="L12" s="66">
        <f t="shared" si="1"/>
        <v>216</v>
      </c>
      <c r="M12" s="11"/>
      <c r="N12" s="23"/>
      <c r="O12" s="67"/>
      <c r="P12" s="68">
        <f t="shared" si="2"/>
        <v>0</v>
      </c>
      <c r="Q12" s="21">
        <v>0.08</v>
      </c>
      <c r="R12" s="68">
        <f t="shared" si="47"/>
        <v>0</v>
      </c>
      <c r="S12" s="23"/>
      <c r="T12" s="69"/>
      <c r="U12" s="70"/>
      <c r="V12" s="66">
        <f t="shared" si="3"/>
        <v>0</v>
      </c>
      <c r="W12" s="7">
        <v>0.08</v>
      </c>
      <c r="X12" s="66">
        <f t="shared" si="48"/>
        <v>0</v>
      </c>
      <c r="Y12" s="11"/>
      <c r="Z12" s="115">
        <f t="shared" si="4"/>
        <v>216</v>
      </c>
      <c r="AA12" s="61"/>
      <c r="AB12" s="40">
        <f t="shared" si="49"/>
        <v>20</v>
      </c>
      <c r="AC12" s="40">
        <f t="shared" si="50"/>
        <v>20</v>
      </c>
      <c r="AD12" s="41">
        <f t="shared" si="5"/>
        <v>0</v>
      </c>
      <c r="AE12" s="42">
        <f t="shared" si="51"/>
        <v>0</v>
      </c>
      <c r="AG12" s="36">
        <f t="shared" si="52"/>
        <v>10</v>
      </c>
      <c r="AH12" s="158">
        <f t="shared" si="53"/>
        <v>20</v>
      </c>
      <c r="AI12" s="34">
        <f t="shared" si="6"/>
        <v>200</v>
      </c>
      <c r="AJ12" s="32">
        <v>0.08</v>
      </c>
      <c r="AK12" s="33">
        <f t="shared" si="7"/>
        <v>216</v>
      </c>
      <c r="AL12" s="105"/>
      <c r="AM12" s="159">
        <f t="shared" si="54"/>
        <v>10</v>
      </c>
      <c r="AN12" s="160">
        <f t="shared" si="8"/>
        <v>6</v>
      </c>
      <c r="AO12" s="160">
        <f t="shared" si="9"/>
        <v>54</v>
      </c>
      <c r="AP12" s="160">
        <f t="shared" si="10"/>
        <v>162</v>
      </c>
      <c r="AQ12" s="105"/>
      <c r="AS12" s="116">
        <f t="shared" si="11"/>
        <v>10</v>
      </c>
      <c r="AT12" s="117">
        <f t="shared" si="12"/>
        <v>20</v>
      </c>
      <c r="AU12" s="66">
        <f t="shared" si="13"/>
        <v>200</v>
      </c>
      <c r="AV12" s="7">
        <v>0.08</v>
      </c>
      <c r="AW12" s="66">
        <f t="shared" si="55"/>
        <v>216</v>
      </c>
      <c r="AX12" s="11"/>
      <c r="AY12" s="23">
        <f t="shared" si="14"/>
        <v>0</v>
      </c>
      <c r="AZ12" s="67">
        <f t="shared" si="15"/>
        <v>20</v>
      </c>
      <c r="BA12" s="68">
        <f t="shared" si="16"/>
        <v>0</v>
      </c>
      <c r="BB12" s="21">
        <v>0.08</v>
      </c>
      <c r="BC12" s="68">
        <f t="shared" si="56"/>
        <v>0</v>
      </c>
      <c r="BD12" s="23"/>
      <c r="BE12" s="69">
        <f t="shared" si="17"/>
        <v>0</v>
      </c>
      <c r="BF12" s="118">
        <f t="shared" si="18"/>
        <v>20</v>
      </c>
      <c r="BG12" s="66">
        <f t="shared" si="19"/>
        <v>0</v>
      </c>
      <c r="BH12" s="7">
        <v>0.08</v>
      </c>
      <c r="BI12" s="71">
        <f t="shared" si="57"/>
        <v>0</v>
      </c>
      <c r="BJ12" s="11"/>
      <c r="BK12" s="115">
        <f t="shared" si="58"/>
        <v>216</v>
      </c>
      <c r="BM12" s="186">
        <f t="shared" si="59"/>
        <v>10</v>
      </c>
      <c r="BN12" s="118">
        <v>30</v>
      </c>
      <c r="BO12" s="82">
        <f>BM12*BN12</f>
        <v>300</v>
      </c>
      <c r="BP12" s="49">
        <v>0.08</v>
      </c>
      <c r="BQ12" s="175">
        <f>BO12*BP12</f>
        <v>24</v>
      </c>
      <c r="BR12" s="175">
        <f t="shared" si="60"/>
        <v>32.4</v>
      </c>
      <c r="BS12" s="227">
        <f>BO12*(100%+BP12)</f>
        <v>324</v>
      </c>
      <c r="BT12" s="71"/>
      <c r="BU12" s="71"/>
      <c r="BV12" s="71"/>
      <c r="BW12" s="264">
        <f t="shared" si="61"/>
        <v>10</v>
      </c>
      <c r="BX12" s="118"/>
      <c r="BY12" s="66"/>
      <c r="BZ12" s="7"/>
      <c r="CA12" s="175"/>
      <c r="CB12" s="175"/>
      <c r="CC12" s="71"/>
      <c r="CD12" s="71"/>
      <c r="CE12" s="71"/>
      <c r="CF12" s="71"/>
      <c r="CG12" s="186">
        <f t="shared" si="62"/>
        <v>10</v>
      </c>
      <c r="CH12" s="118"/>
      <c r="CI12" s="66"/>
      <c r="CJ12" s="7"/>
      <c r="CK12" s="175"/>
      <c r="CL12" s="175"/>
      <c r="CM12" s="71"/>
      <c r="CN12" s="71"/>
      <c r="CO12" s="71"/>
      <c r="CP12" s="71"/>
      <c r="CR12" s="201">
        <f t="shared" si="23"/>
        <v>30</v>
      </c>
      <c r="CS12" s="205">
        <f t="shared" si="24"/>
        <v>324</v>
      </c>
      <c r="CT12" s="201">
        <f t="shared" si="25"/>
        <v>324</v>
      </c>
      <c r="CU12" s="202" t="str">
        <f t="shared" si="26"/>
        <v>out</v>
      </c>
      <c r="CV12" s="203">
        <f t="shared" si="27"/>
        <v>0.5</v>
      </c>
      <c r="CW12" s="203">
        <f t="shared" si="28"/>
        <v>0.62000000000000011</v>
      </c>
      <c r="CX12" s="257">
        <f t="shared" si="29"/>
        <v>324</v>
      </c>
      <c r="CY12" s="203">
        <f t="shared" si="63"/>
        <v>0</v>
      </c>
      <c r="CZ12" s="204">
        <f t="shared" si="30"/>
        <v>1</v>
      </c>
      <c r="DA12" s="204">
        <f t="shared" si="31"/>
        <v>1</v>
      </c>
      <c r="DC12" s="116">
        <f t="shared" si="32"/>
        <v>10</v>
      </c>
      <c r="DD12" s="117">
        <f t="shared" si="33"/>
        <v>30</v>
      </c>
      <c r="DE12" s="66">
        <f t="shared" si="34"/>
        <v>300</v>
      </c>
      <c r="DF12" s="7">
        <v>0.08</v>
      </c>
      <c r="DG12" s="66">
        <f t="shared" si="64"/>
        <v>324</v>
      </c>
      <c r="DH12" s="66">
        <f t="shared" si="35"/>
        <v>-108</v>
      </c>
      <c r="DI12" s="66">
        <f t="shared" si="36"/>
        <v>-108</v>
      </c>
      <c r="DJ12" s="11"/>
      <c r="DK12" s="23">
        <f t="shared" si="37"/>
        <v>0</v>
      </c>
      <c r="DL12" s="67">
        <f t="shared" si="38"/>
        <v>30</v>
      </c>
      <c r="DM12" s="68">
        <f t="shared" si="39"/>
        <v>0</v>
      </c>
      <c r="DN12" s="21">
        <v>0.08</v>
      </c>
      <c r="DO12" s="68">
        <f t="shared" si="65"/>
        <v>0</v>
      </c>
      <c r="DP12" s="68">
        <f t="shared" si="40"/>
        <v>0</v>
      </c>
      <c r="DQ12" s="68">
        <f t="shared" si="41"/>
        <v>0</v>
      </c>
      <c r="DR12" s="23"/>
      <c r="DS12" s="69">
        <f t="shared" si="42"/>
        <v>0</v>
      </c>
      <c r="DT12" s="118">
        <f t="shared" si="43"/>
        <v>30</v>
      </c>
      <c r="DU12" s="66">
        <f t="shared" si="44"/>
        <v>0</v>
      </c>
      <c r="DV12" s="7">
        <v>0.08</v>
      </c>
      <c r="DW12" s="71">
        <f t="shared" si="66"/>
        <v>0</v>
      </c>
      <c r="DX12" s="71">
        <f t="shared" si="45"/>
        <v>0</v>
      </c>
      <c r="DY12" s="71">
        <f t="shared" si="46"/>
        <v>0</v>
      </c>
      <c r="DZ12" s="11"/>
    </row>
    <row r="13" spans="1:130" ht="22.5">
      <c r="A13" s="4">
        <v>11</v>
      </c>
      <c r="B13" s="5" t="s">
        <v>40</v>
      </c>
      <c r="C13" s="147" t="s">
        <v>32</v>
      </c>
      <c r="D13" s="146" t="s">
        <v>26</v>
      </c>
      <c r="E13" s="6"/>
      <c r="F13" s="14" t="s">
        <v>28</v>
      </c>
      <c r="G13" s="128" t="s">
        <v>33</v>
      </c>
      <c r="H13" s="11"/>
      <c r="I13" s="72"/>
      <c r="J13" s="66">
        <f t="shared" si="0"/>
        <v>0</v>
      </c>
      <c r="K13" s="7">
        <v>0.08</v>
      </c>
      <c r="L13" s="66">
        <f t="shared" si="1"/>
        <v>0</v>
      </c>
      <c r="M13" s="8"/>
      <c r="N13" s="23"/>
      <c r="O13" s="67"/>
      <c r="P13" s="68">
        <f t="shared" si="2"/>
        <v>0</v>
      </c>
      <c r="Q13" s="21">
        <v>0.08</v>
      </c>
      <c r="R13" s="68">
        <f t="shared" si="47"/>
        <v>0</v>
      </c>
      <c r="S13" s="22"/>
      <c r="T13" s="69"/>
      <c r="U13" s="70"/>
      <c r="V13" s="66">
        <f t="shared" si="3"/>
        <v>0</v>
      </c>
      <c r="W13" s="7">
        <v>0.08</v>
      </c>
      <c r="X13" s="66">
        <f t="shared" si="48"/>
        <v>0</v>
      </c>
      <c r="Y13" s="8"/>
      <c r="Z13" s="115">
        <f t="shared" si="4"/>
        <v>0</v>
      </c>
      <c r="AA13" s="61"/>
      <c r="AB13" s="40">
        <f t="shared" si="49"/>
        <v>0</v>
      </c>
      <c r="AC13" s="40">
        <f t="shared" si="50"/>
        <v>0</v>
      </c>
      <c r="AD13" s="41">
        <f t="shared" si="5"/>
        <v>0</v>
      </c>
      <c r="AE13" s="42" t="e">
        <f t="shared" si="51"/>
        <v>#DIV/0!</v>
      </c>
      <c r="AG13" s="36">
        <f t="shared" si="52"/>
        <v>0</v>
      </c>
      <c r="AH13" s="158">
        <f t="shared" si="53"/>
        <v>0</v>
      </c>
      <c r="AI13" s="34">
        <f t="shared" si="6"/>
        <v>0</v>
      </c>
      <c r="AJ13" s="32">
        <v>0.08</v>
      </c>
      <c r="AK13" s="33">
        <f t="shared" si="7"/>
        <v>0</v>
      </c>
      <c r="AL13" s="105"/>
      <c r="AM13" s="159">
        <f t="shared" si="54"/>
        <v>11</v>
      </c>
      <c r="AN13" s="160">
        <f t="shared" si="8"/>
        <v>0</v>
      </c>
      <c r="AO13" s="160">
        <f t="shared" si="9"/>
        <v>0</v>
      </c>
      <c r="AP13" s="160">
        <f t="shared" si="10"/>
        <v>0</v>
      </c>
      <c r="AQ13" s="105"/>
      <c r="AS13" s="116">
        <f t="shared" si="11"/>
        <v>0</v>
      </c>
      <c r="AT13" s="117">
        <f t="shared" si="12"/>
        <v>0</v>
      </c>
      <c r="AU13" s="66">
        <f t="shared" si="13"/>
        <v>0</v>
      </c>
      <c r="AV13" s="7">
        <v>0.08</v>
      </c>
      <c r="AW13" s="66">
        <f t="shared" si="55"/>
        <v>0</v>
      </c>
      <c r="AX13" s="8"/>
      <c r="AY13" s="23">
        <f t="shared" si="14"/>
        <v>0</v>
      </c>
      <c r="AZ13" s="67">
        <f t="shared" si="15"/>
        <v>0</v>
      </c>
      <c r="BA13" s="68">
        <f t="shared" si="16"/>
        <v>0</v>
      </c>
      <c r="BB13" s="21">
        <v>0.08</v>
      </c>
      <c r="BC13" s="68">
        <f t="shared" si="56"/>
        <v>0</v>
      </c>
      <c r="BD13" s="22"/>
      <c r="BE13" s="69">
        <f t="shared" si="17"/>
        <v>0</v>
      </c>
      <c r="BF13" s="118">
        <f t="shared" si="18"/>
        <v>0</v>
      </c>
      <c r="BG13" s="66">
        <f t="shared" si="19"/>
        <v>0</v>
      </c>
      <c r="BH13" s="7">
        <v>0.08</v>
      </c>
      <c r="BI13" s="71">
        <f t="shared" si="57"/>
        <v>0</v>
      </c>
      <c r="BJ13" s="8"/>
      <c r="BK13" s="115">
        <f t="shared" si="58"/>
        <v>0</v>
      </c>
      <c r="BM13" s="186">
        <f t="shared" si="59"/>
        <v>0</v>
      </c>
      <c r="BN13" s="118"/>
      <c r="BO13" s="66"/>
      <c r="BP13" s="7"/>
      <c r="BQ13" s="175"/>
      <c r="BR13" s="175"/>
      <c r="BS13" s="71"/>
      <c r="BT13" s="71"/>
      <c r="BU13" s="71"/>
      <c r="BV13" s="71"/>
      <c r="BW13" s="264">
        <f t="shared" si="61"/>
        <v>0</v>
      </c>
      <c r="BX13" s="118"/>
      <c r="BY13" s="66"/>
      <c r="BZ13" s="7"/>
      <c r="CA13" s="175"/>
      <c r="CB13" s="175"/>
      <c r="CC13" s="71"/>
      <c r="CD13" s="71"/>
      <c r="CE13" s="71"/>
      <c r="CF13" s="71"/>
      <c r="CG13" s="186">
        <f t="shared" si="62"/>
        <v>0</v>
      </c>
      <c r="CH13" s="118"/>
      <c r="CI13" s="66"/>
      <c r="CJ13" s="7"/>
      <c r="CK13" s="175"/>
      <c r="CL13" s="175"/>
      <c r="CM13" s="71"/>
      <c r="CN13" s="71"/>
      <c r="CO13" s="71"/>
      <c r="CP13" s="71"/>
      <c r="CR13" s="201">
        <f t="shared" si="23"/>
        <v>0</v>
      </c>
      <c r="CS13" s="205">
        <f t="shared" si="24"/>
        <v>0</v>
      </c>
      <c r="CT13" s="201">
        <f t="shared" si="25"/>
        <v>0</v>
      </c>
      <c r="CU13" s="202" t="str">
        <f t="shared" si="26"/>
        <v>brak</v>
      </c>
      <c r="CV13" s="203" t="e">
        <f t="shared" si="27"/>
        <v>#DIV/0!</v>
      </c>
      <c r="CW13" s="203" t="e">
        <f t="shared" si="28"/>
        <v>#DIV/0!</v>
      </c>
      <c r="CX13" s="257" t="e">
        <f t="shared" si="29"/>
        <v>#DIV/0!</v>
      </c>
      <c r="CY13" s="203" t="e">
        <f t="shared" si="63"/>
        <v>#DIV/0!</v>
      </c>
      <c r="CZ13" s="204">
        <f t="shared" si="30"/>
        <v>3</v>
      </c>
      <c r="DA13" s="204">
        <f t="shared" si="31"/>
        <v>0</v>
      </c>
      <c r="DC13" s="116">
        <f t="shared" si="32"/>
        <v>0</v>
      </c>
      <c r="DD13" s="117">
        <f t="shared" si="33"/>
        <v>0</v>
      </c>
      <c r="DE13" s="66">
        <f t="shared" si="34"/>
        <v>0</v>
      </c>
      <c r="DF13" s="7">
        <v>0.08</v>
      </c>
      <c r="DG13" s="66">
        <f t="shared" si="64"/>
        <v>0</v>
      </c>
      <c r="DH13" s="66">
        <f t="shared" si="35"/>
        <v>0</v>
      </c>
      <c r="DI13" s="66">
        <f t="shared" si="36"/>
        <v>0</v>
      </c>
      <c r="DJ13" s="8"/>
      <c r="DK13" s="23">
        <f t="shared" si="37"/>
        <v>0</v>
      </c>
      <c r="DL13" s="67">
        <f t="shared" si="38"/>
        <v>0</v>
      </c>
      <c r="DM13" s="68">
        <f t="shared" si="39"/>
        <v>0</v>
      </c>
      <c r="DN13" s="21">
        <v>0.08</v>
      </c>
      <c r="DO13" s="68">
        <f t="shared" si="65"/>
        <v>0</v>
      </c>
      <c r="DP13" s="68">
        <f t="shared" si="40"/>
        <v>0</v>
      </c>
      <c r="DQ13" s="68">
        <f t="shared" si="41"/>
        <v>0</v>
      </c>
      <c r="DR13" s="22"/>
      <c r="DS13" s="69">
        <f t="shared" si="42"/>
        <v>0</v>
      </c>
      <c r="DT13" s="118">
        <f t="shared" si="43"/>
        <v>0</v>
      </c>
      <c r="DU13" s="66">
        <f t="shared" si="44"/>
        <v>0</v>
      </c>
      <c r="DV13" s="7">
        <v>0.08</v>
      </c>
      <c r="DW13" s="71">
        <f t="shared" si="66"/>
        <v>0</v>
      </c>
      <c r="DX13" s="71">
        <f t="shared" si="45"/>
        <v>0</v>
      </c>
      <c r="DY13" s="71">
        <f t="shared" si="46"/>
        <v>0</v>
      </c>
      <c r="DZ13" s="8"/>
    </row>
    <row r="14" spans="1:130" ht="22.5">
      <c r="A14" s="4">
        <v>12</v>
      </c>
      <c r="B14" s="5" t="s">
        <v>41</v>
      </c>
      <c r="C14" s="146" t="s">
        <v>32</v>
      </c>
      <c r="D14" s="146" t="s">
        <v>26</v>
      </c>
      <c r="E14" s="6"/>
      <c r="F14" s="14" t="s">
        <v>28</v>
      </c>
      <c r="G14" s="128" t="s">
        <v>33</v>
      </c>
      <c r="H14" s="11"/>
      <c r="I14" s="72"/>
      <c r="J14" s="66">
        <f t="shared" si="0"/>
        <v>0</v>
      </c>
      <c r="K14" s="7">
        <v>0.08</v>
      </c>
      <c r="L14" s="66">
        <f t="shared" si="1"/>
        <v>0</v>
      </c>
      <c r="M14" s="8"/>
      <c r="N14" s="23"/>
      <c r="O14" s="67"/>
      <c r="P14" s="68">
        <f t="shared" si="2"/>
        <v>0</v>
      </c>
      <c r="Q14" s="21">
        <v>0.08</v>
      </c>
      <c r="R14" s="68">
        <f t="shared" si="47"/>
        <v>0</v>
      </c>
      <c r="S14" s="22"/>
      <c r="T14" s="69"/>
      <c r="U14" s="70"/>
      <c r="V14" s="66">
        <f t="shared" si="3"/>
        <v>0</v>
      </c>
      <c r="W14" s="7">
        <v>0.08</v>
      </c>
      <c r="X14" s="66">
        <f t="shared" si="48"/>
        <v>0</v>
      </c>
      <c r="Y14" s="8"/>
      <c r="Z14" s="115">
        <f t="shared" si="4"/>
        <v>0</v>
      </c>
      <c r="AA14" s="61"/>
      <c r="AB14" s="40">
        <f t="shared" si="49"/>
        <v>0</v>
      </c>
      <c r="AC14" s="40">
        <f t="shared" si="50"/>
        <v>0</v>
      </c>
      <c r="AD14" s="41">
        <f t="shared" si="5"/>
        <v>0</v>
      </c>
      <c r="AE14" s="42" t="e">
        <f t="shared" si="51"/>
        <v>#DIV/0!</v>
      </c>
      <c r="AG14" s="36">
        <f t="shared" si="52"/>
        <v>0</v>
      </c>
      <c r="AH14" s="158">
        <f t="shared" si="53"/>
        <v>0</v>
      </c>
      <c r="AI14" s="34">
        <f t="shared" si="6"/>
        <v>0</v>
      </c>
      <c r="AJ14" s="32">
        <v>0.08</v>
      </c>
      <c r="AK14" s="33">
        <f t="shared" si="7"/>
        <v>0</v>
      </c>
      <c r="AL14" s="105"/>
      <c r="AM14" s="159">
        <f t="shared" si="54"/>
        <v>12</v>
      </c>
      <c r="AN14" s="160">
        <f t="shared" si="8"/>
        <v>0</v>
      </c>
      <c r="AO14" s="160">
        <f t="shared" si="9"/>
        <v>0</v>
      </c>
      <c r="AP14" s="160">
        <f t="shared" si="10"/>
        <v>0</v>
      </c>
      <c r="AQ14" s="105"/>
      <c r="AS14" s="116">
        <f t="shared" si="11"/>
        <v>0</v>
      </c>
      <c r="AT14" s="117">
        <f t="shared" si="12"/>
        <v>0</v>
      </c>
      <c r="AU14" s="66">
        <f t="shared" si="13"/>
        <v>0</v>
      </c>
      <c r="AV14" s="7">
        <v>0.08</v>
      </c>
      <c r="AW14" s="66">
        <f t="shared" si="55"/>
        <v>0</v>
      </c>
      <c r="AX14" s="8"/>
      <c r="AY14" s="23">
        <f t="shared" si="14"/>
        <v>0</v>
      </c>
      <c r="AZ14" s="67">
        <f t="shared" si="15"/>
        <v>0</v>
      </c>
      <c r="BA14" s="68">
        <f t="shared" si="16"/>
        <v>0</v>
      </c>
      <c r="BB14" s="21">
        <v>0.08</v>
      </c>
      <c r="BC14" s="68">
        <f t="shared" si="56"/>
        <v>0</v>
      </c>
      <c r="BD14" s="22"/>
      <c r="BE14" s="69">
        <f t="shared" si="17"/>
        <v>0</v>
      </c>
      <c r="BF14" s="118">
        <f t="shared" si="18"/>
        <v>0</v>
      </c>
      <c r="BG14" s="66">
        <f t="shared" si="19"/>
        <v>0</v>
      </c>
      <c r="BH14" s="7">
        <v>0.08</v>
      </c>
      <c r="BI14" s="71">
        <f t="shared" si="57"/>
        <v>0</v>
      </c>
      <c r="BJ14" s="8"/>
      <c r="BK14" s="115">
        <f t="shared" si="58"/>
        <v>0</v>
      </c>
      <c r="BM14" s="186">
        <f t="shared" si="59"/>
        <v>0</v>
      </c>
      <c r="BN14" s="118"/>
      <c r="BO14" s="66"/>
      <c r="BP14" s="7"/>
      <c r="BQ14" s="175"/>
      <c r="BR14" s="175"/>
      <c r="BS14" s="71"/>
      <c r="BT14" s="71"/>
      <c r="BU14" s="71"/>
      <c r="BV14" s="71"/>
      <c r="BW14" s="264">
        <f t="shared" si="61"/>
        <v>0</v>
      </c>
      <c r="BX14" s="118"/>
      <c r="BY14" s="66"/>
      <c r="BZ14" s="7"/>
      <c r="CA14" s="175"/>
      <c r="CB14" s="175"/>
      <c r="CC14" s="71"/>
      <c r="CD14" s="71"/>
      <c r="CE14" s="71"/>
      <c r="CF14" s="71"/>
      <c r="CG14" s="186">
        <f t="shared" si="62"/>
        <v>0</v>
      </c>
      <c r="CH14" s="118"/>
      <c r="CI14" s="66"/>
      <c r="CJ14" s="7"/>
      <c r="CK14" s="175"/>
      <c r="CL14" s="175"/>
      <c r="CM14" s="71"/>
      <c r="CN14" s="71"/>
      <c r="CO14" s="71"/>
      <c r="CP14" s="71"/>
      <c r="CR14" s="201">
        <f t="shared" si="23"/>
        <v>0</v>
      </c>
      <c r="CS14" s="205">
        <f t="shared" si="24"/>
        <v>0</v>
      </c>
      <c r="CT14" s="201">
        <f t="shared" si="25"/>
        <v>0</v>
      </c>
      <c r="CU14" s="202" t="str">
        <f t="shared" si="26"/>
        <v>brak</v>
      </c>
      <c r="CV14" s="203" t="e">
        <f t="shared" si="27"/>
        <v>#DIV/0!</v>
      </c>
      <c r="CW14" s="203" t="e">
        <f t="shared" si="28"/>
        <v>#DIV/0!</v>
      </c>
      <c r="CX14" s="257" t="e">
        <f t="shared" si="29"/>
        <v>#DIV/0!</v>
      </c>
      <c r="CY14" s="203" t="e">
        <f t="shared" si="63"/>
        <v>#DIV/0!</v>
      </c>
      <c r="CZ14" s="204">
        <f t="shared" si="30"/>
        <v>3</v>
      </c>
      <c r="DA14" s="204">
        <f t="shared" si="31"/>
        <v>0</v>
      </c>
      <c r="DC14" s="116">
        <f t="shared" si="32"/>
        <v>0</v>
      </c>
      <c r="DD14" s="117">
        <f t="shared" si="33"/>
        <v>0</v>
      </c>
      <c r="DE14" s="66">
        <f t="shared" si="34"/>
        <v>0</v>
      </c>
      <c r="DF14" s="7">
        <v>0.08</v>
      </c>
      <c r="DG14" s="66">
        <f t="shared" si="64"/>
        <v>0</v>
      </c>
      <c r="DH14" s="66">
        <f t="shared" si="35"/>
        <v>0</v>
      </c>
      <c r="DI14" s="66">
        <f t="shared" si="36"/>
        <v>0</v>
      </c>
      <c r="DJ14" s="8"/>
      <c r="DK14" s="23">
        <f t="shared" si="37"/>
        <v>0</v>
      </c>
      <c r="DL14" s="67">
        <f t="shared" si="38"/>
        <v>0</v>
      </c>
      <c r="DM14" s="68">
        <f t="shared" si="39"/>
        <v>0</v>
      </c>
      <c r="DN14" s="21">
        <v>0.08</v>
      </c>
      <c r="DO14" s="68">
        <f t="shared" si="65"/>
        <v>0</v>
      </c>
      <c r="DP14" s="68">
        <f t="shared" si="40"/>
        <v>0</v>
      </c>
      <c r="DQ14" s="68">
        <f t="shared" si="41"/>
        <v>0</v>
      </c>
      <c r="DR14" s="22"/>
      <c r="DS14" s="69">
        <f t="shared" si="42"/>
        <v>0</v>
      </c>
      <c r="DT14" s="118">
        <f t="shared" si="43"/>
        <v>0</v>
      </c>
      <c r="DU14" s="66">
        <f t="shared" si="44"/>
        <v>0</v>
      </c>
      <c r="DV14" s="7">
        <v>0.08</v>
      </c>
      <c r="DW14" s="71">
        <f t="shared" si="66"/>
        <v>0</v>
      </c>
      <c r="DX14" s="71">
        <f t="shared" si="45"/>
        <v>0</v>
      </c>
      <c r="DY14" s="71">
        <f t="shared" si="46"/>
        <v>0</v>
      </c>
      <c r="DZ14" s="8"/>
    </row>
    <row r="15" spans="1:130" ht="22.5">
      <c r="A15" s="4">
        <v>13</v>
      </c>
      <c r="B15" s="9" t="s">
        <v>42</v>
      </c>
      <c r="C15" s="147" t="s">
        <v>43</v>
      </c>
      <c r="D15" s="147" t="s">
        <v>44</v>
      </c>
      <c r="E15" s="10" t="s">
        <v>45</v>
      </c>
      <c r="F15" s="14" t="s">
        <v>28</v>
      </c>
      <c r="G15" s="128" t="s">
        <v>33</v>
      </c>
      <c r="H15" s="11"/>
      <c r="I15" s="72"/>
      <c r="J15" s="66">
        <f t="shared" si="0"/>
        <v>0</v>
      </c>
      <c r="K15" s="13">
        <v>0.08</v>
      </c>
      <c r="L15" s="66">
        <f t="shared" si="1"/>
        <v>0</v>
      </c>
      <c r="M15" s="11"/>
      <c r="N15" s="23"/>
      <c r="O15" s="67"/>
      <c r="P15" s="68">
        <f t="shared" si="2"/>
        <v>0</v>
      </c>
      <c r="Q15" s="25">
        <v>0.08</v>
      </c>
      <c r="R15" s="68">
        <f t="shared" si="47"/>
        <v>0</v>
      </c>
      <c r="S15" s="23"/>
      <c r="T15" s="69"/>
      <c r="U15" s="70"/>
      <c r="V15" s="66">
        <f t="shared" si="3"/>
        <v>0</v>
      </c>
      <c r="W15" s="13">
        <v>0.08</v>
      </c>
      <c r="X15" s="66">
        <f t="shared" si="48"/>
        <v>0</v>
      </c>
      <c r="Y15" s="11"/>
      <c r="Z15" s="115">
        <f t="shared" si="4"/>
        <v>0</v>
      </c>
      <c r="AA15" s="61"/>
      <c r="AB15" s="40">
        <f t="shared" si="49"/>
        <v>0</v>
      </c>
      <c r="AC15" s="40">
        <f t="shared" si="50"/>
        <v>0</v>
      </c>
      <c r="AD15" s="41">
        <f t="shared" si="5"/>
        <v>0</v>
      </c>
      <c r="AE15" s="42" t="e">
        <f t="shared" si="51"/>
        <v>#DIV/0!</v>
      </c>
      <c r="AG15" s="36">
        <f t="shared" si="52"/>
        <v>0</v>
      </c>
      <c r="AH15" s="158">
        <f t="shared" si="53"/>
        <v>0</v>
      </c>
      <c r="AI15" s="34">
        <f t="shared" si="6"/>
        <v>0</v>
      </c>
      <c r="AJ15" s="32">
        <v>0.08</v>
      </c>
      <c r="AK15" s="33">
        <f t="shared" si="7"/>
        <v>0</v>
      </c>
      <c r="AL15" s="105"/>
      <c r="AM15" s="159">
        <f t="shared" si="54"/>
        <v>13</v>
      </c>
      <c r="AN15" s="160">
        <f t="shared" si="8"/>
        <v>0</v>
      </c>
      <c r="AO15" s="160">
        <f t="shared" si="9"/>
        <v>0</v>
      </c>
      <c r="AP15" s="160">
        <f t="shared" si="10"/>
        <v>0</v>
      </c>
      <c r="AQ15" s="105"/>
      <c r="AS15" s="116">
        <f t="shared" si="11"/>
        <v>0</v>
      </c>
      <c r="AT15" s="117">
        <f t="shared" si="12"/>
        <v>0</v>
      </c>
      <c r="AU15" s="66">
        <f t="shared" si="13"/>
        <v>0</v>
      </c>
      <c r="AV15" s="13">
        <v>0.08</v>
      </c>
      <c r="AW15" s="66">
        <f t="shared" si="55"/>
        <v>0</v>
      </c>
      <c r="AX15" s="11"/>
      <c r="AY15" s="23">
        <f t="shared" si="14"/>
        <v>0</v>
      </c>
      <c r="AZ15" s="67">
        <f t="shared" si="15"/>
        <v>0</v>
      </c>
      <c r="BA15" s="68">
        <f t="shared" si="16"/>
        <v>0</v>
      </c>
      <c r="BB15" s="25">
        <v>0.08</v>
      </c>
      <c r="BC15" s="68">
        <f t="shared" si="56"/>
        <v>0</v>
      </c>
      <c r="BD15" s="23"/>
      <c r="BE15" s="69">
        <f t="shared" si="17"/>
        <v>0</v>
      </c>
      <c r="BF15" s="118">
        <f t="shared" si="18"/>
        <v>0</v>
      </c>
      <c r="BG15" s="66">
        <f t="shared" si="19"/>
        <v>0</v>
      </c>
      <c r="BH15" s="13">
        <v>0.08</v>
      </c>
      <c r="BI15" s="71">
        <f t="shared" si="57"/>
        <v>0</v>
      </c>
      <c r="BJ15" s="11"/>
      <c r="BK15" s="115">
        <f t="shared" si="58"/>
        <v>0</v>
      </c>
      <c r="BM15" s="186">
        <f t="shared" si="59"/>
        <v>0</v>
      </c>
      <c r="BN15" s="118"/>
      <c r="BO15" s="66"/>
      <c r="BP15" s="13"/>
      <c r="BQ15" s="175"/>
      <c r="BR15" s="175"/>
      <c r="BS15" s="71"/>
      <c r="BT15" s="71"/>
      <c r="BU15" s="71"/>
      <c r="BV15" s="71"/>
      <c r="BW15" s="264">
        <f t="shared" si="61"/>
        <v>0</v>
      </c>
      <c r="BX15" s="118"/>
      <c r="BY15" s="66"/>
      <c r="BZ15" s="13"/>
      <c r="CA15" s="175"/>
      <c r="CB15" s="175"/>
      <c r="CC15" s="71"/>
      <c r="CD15" s="71"/>
      <c r="CE15" s="71"/>
      <c r="CF15" s="71"/>
      <c r="CG15" s="186">
        <f t="shared" si="62"/>
        <v>0</v>
      </c>
      <c r="CH15" s="118"/>
      <c r="CI15" s="66"/>
      <c r="CJ15" s="13"/>
      <c r="CK15" s="175"/>
      <c r="CL15" s="175"/>
      <c r="CM15" s="71"/>
      <c r="CN15" s="71"/>
      <c r="CO15" s="71"/>
      <c r="CP15" s="71"/>
      <c r="CR15" s="201">
        <f t="shared" si="23"/>
        <v>0</v>
      </c>
      <c r="CS15" s="205">
        <f t="shared" si="24"/>
        <v>0</v>
      </c>
      <c r="CT15" s="201">
        <f t="shared" si="25"/>
        <v>0</v>
      </c>
      <c r="CU15" s="202" t="str">
        <f t="shared" si="26"/>
        <v>brak</v>
      </c>
      <c r="CV15" s="203" t="e">
        <f t="shared" si="27"/>
        <v>#DIV/0!</v>
      </c>
      <c r="CW15" s="203" t="e">
        <f t="shared" si="28"/>
        <v>#DIV/0!</v>
      </c>
      <c r="CX15" s="257" t="e">
        <f t="shared" si="29"/>
        <v>#DIV/0!</v>
      </c>
      <c r="CY15" s="203" t="e">
        <f t="shared" si="63"/>
        <v>#DIV/0!</v>
      </c>
      <c r="CZ15" s="204">
        <f t="shared" si="30"/>
        <v>3</v>
      </c>
      <c r="DA15" s="204">
        <f t="shared" si="31"/>
        <v>0</v>
      </c>
      <c r="DC15" s="116">
        <f t="shared" si="32"/>
        <v>0</v>
      </c>
      <c r="DD15" s="117">
        <f t="shared" si="33"/>
        <v>0</v>
      </c>
      <c r="DE15" s="66">
        <f t="shared" si="34"/>
        <v>0</v>
      </c>
      <c r="DF15" s="13">
        <v>0.08</v>
      </c>
      <c r="DG15" s="66">
        <f t="shared" si="64"/>
        <v>0</v>
      </c>
      <c r="DH15" s="66">
        <f t="shared" si="35"/>
        <v>0</v>
      </c>
      <c r="DI15" s="66">
        <f t="shared" si="36"/>
        <v>0</v>
      </c>
      <c r="DJ15" s="11"/>
      <c r="DK15" s="23">
        <f t="shared" si="37"/>
        <v>0</v>
      </c>
      <c r="DL15" s="67">
        <f t="shared" si="38"/>
        <v>0</v>
      </c>
      <c r="DM15" s="68">
        <f t="shared" si="39"/>
        <v>0</v>
      </c>
      <c r="DN15" s="25">
        <v>0.08</v>
      </c>
      <c r="DO15" s="68">
        <f t="shared" si="65"/>
        <v>0</v>
      </c>
      <c r="DP15" s="68">
        <f t="shared" si="40"/>
        <v>0</v>
      </c>
      <c r="DQ15" s="68">
        <f t="shared" si="41"/>
        <v>0</v>
      </c>
      <c r="DR15" s="23"/>
      <c r="DS15" s="69">
        <f t="shared" si="42"/>
        <v>0</v>
      </c>
      <c r="DT15" s="118">
        <f t="shared" si="43"/>
        <v>0</v>
      </c>
      <c r="DU15" s="66">
        <f t="shared" si="44"/>
        <v>0</v>
      </c>
      <c r="DV15" s="13">
        <v>0.08</v>
      </c>
      <c r="DW15" s="71">
        <f t="shared" si="66"/>
        <v>0</v>
      </c>
      <c r="DX15" s="71">
        <f t="shared" si="45"/>
        <v>0</v>
      </c>
      <c r="DY15" s="71">
        <f t="shared" si="46"/>
        <v>0</v>
      </c>
      <c r="DZ15" s="11"/>
    </row>
    <row r="16" spans="1:130" ht="22.5">
      <c r="A16" s="4">
        <v>14</v>
      </c>
      <c r="B16" s="9" t="s">
        <v>46</v>
      </c>
      <c r="C16" s="146" t="s">
        <v>32</v>
      </c>
      <c r="D16" s="147" t="s">
        <v>26</v>
      </c>
      <c r="E16" s="10"/>
      <c r="F16" s="14" t="s">
        <v>28</v>
      </c>
      <c r="G16" s="128" t="s">
        <v>33</v>
      </c>
      <c r="H16" s="11"/>
      <c r="I16" s="72"/>
      <c r="J16" s="66">
        <f t="shared" si="0"/>
        <v>0</v>
      </c>
      <c r="K16" s="7">
        <v>0.08</v>
      </c>
      <c r="L16" s="66">
        <f t="shared" si="1"/>
        <v>0</v>
      </c>
      <c r="M16" s="11"/>
      <c r="N16" s="23"/>
      <c r="O16" s="67"/>
      <c r="P16" s="68">
        <f t="shared" si="2"/>
        <v>0</v>
      </c>
      <c r="Q16" s="21">
        <v>0.08</v>
      </c>
      <c r="R16" s="68">
        <f t="shared" si="47"/>
        <v>0</v>
      </c>
      <c r="S16" s="23"/>
      <c r="T16" s="69"/>
      <c r="U16" s="70"/>
      <c r="V16" s="66">
        <f t="shared" si="3"/>
        <v>0</v>
      </c>
      <c r="W16" s="7">
        <v>0.08</v>
      </c>
      <c r="X16" s="66">
        <f t="shared" si="48"/>
        <v>0</v>
      </c>
      <c r="Y16" s="11"/>
      <c r="Z16" s="115">
        <f t="shared" si="4"/>
        <v>0</v>
      </c>
      <c r="AA16" s="61"/>
      <c r="AB16" s="40">
        <f t="shared" si="49"/>
        <v>0</v>
      </c>
      <c r="AC16" s="40">
        <f t="shared" si="50"/>
        <v>0</v>
      </c>
      <c r="AD16" s="41">
        <f t="shared" si="5"/>
        <v>0</v>
      </c>
      <c r="AE16" s="42" t="e">
        <f t="shared" si="51"/>
        <v>#DIV/0!</v>
      </c>
      <c r="AG16" s="36">
        <f t="shared" si="52"/>
        <v>0</v>
      </c>
      <c r="AH16" s="158">
        <f t="shared" si="53"/>
        <v>0</v>
      </c>
      <c r="AI16" s="34">
        <f t="shared" si="6"/>
        <v>0</v>
      </c>
      <c r="AJ16" s="32">
        <v>0.08</v>
      </c>
      <c r="AK16" s="33">
        <f t="shared" si="7"/>
        <v>0</v>
      </c>
      <c r="AL16" s="105"/>
      <c r="AM16" s="159">
        <f t="shared" si="54"/>
        <v>14</v>
      </c>
      <c r="AN16" s="160">
        <f t="shared" si="8"/>
        <v>0</v>
      </c>
      <c r="AO16" s="160">
        <f t="shared" si="9"/>
        <v>0</v>
      </c>
      <c r="AP16" s="160">
        <f t="shared" si="10"/>
        <v>0</v>
      </c>
      <c r="AQ16" s="105"/>
      <c r="AS16" s="116">
        <f t="shared" si="11"/>
        <v>0</v>
      </c>
      <c r="AT16" s="117">
        <f t="shared" si="12"/>
        <v>0</v>
      </c>
      <c r="AU16" s="66">
        <f t="shared" si="13"/>
        <v>0</v>
      </c>
      <c r="AV16" s="7">
        <v>0.08</v>
      </c>
      <c r="AW16" s="66">
        <f t="shared" si="55"/>
        <v>0</v>
      </c>
      <c r="AX16" s="11"/>
      <c r="AY16" s="23">
        <f t="shared" si="14"/>
        <v>0</v>
      </c>
      <c r="AZ16" s="67">
        <f t="shared" si="15"/>
        <v>0</v>
      </c>
      <c r="BA16" s="68">
        <f t="shared" si="16"/>
        <v>0</v>
      </c>
      <c r="BB16" s="21">
        <v>0.08</v>
      </c>
      <c r="BC16" s="68">
        <f t="shared" si="56"/>
        <v>0</v>
      </c>
      <c r="BD16" s="23"/>
      <c r="BE16" s="69">
        <f t="shared" si="17"/>
        <v>0</v>
      </c>
      <c r="BF16" s="118">
        <f t="shared" si="18"/>
        <v>0</v>
      </c>
      <c r="BG16" s="66">
        <f t="shared" si="19"/>
        <v>0</v>
      </c>
      <c r="BH16" s="7">
        <v>0.08</v>
      </c>
      <c r="BI16" s="71">
        <f t="shared" si="57"/>
        <v>0</v>
      </c>
      <c r="BJ16" s="11"/>
      <c r="BK16" s="115">
        <f t="shared" si="58"/>
        <v>0</v>
      </c>
      <c r="BM16" s="186">
        <f t="shared" si="59"/>
        <v>0</v>
      </c>
      <c r="BN16" s="118"/>
      <c r="BO16" s="66"/>
      <c r="BP16" s="7"/>
      <c r="BQ16" s="175"/>
      <c r="BR16" s="175"/>
      <c r="BS16" s="71"/>
      <c r="BT16" s="71"/>
      <c r="BU16" s="71"/>
      <c r="BV16" s="71"/>
      <c r="BW16" s="264">
        <f t="shared" si="61"/>
        <v>0</v>
      </c>
      <c r="BX16" s="118"/>
      <c r="BY16" s="66"/>
      <c r="BZ16" s="7"/>
      <c r="CA16" s="175"/>
      <c r="CB16" s="175"/>
      <c r="CC16" s="71"/>
      <c r="CD16" s="71"/>
      <c r="CE16" s="71"/>
      <c r="CF16" s="71"/>
      <c r="CG16" s="186">
        <f t="shared" si="62"/>
        <v>0</v>
      </c>
      <c r="CH16" s="118"/>
      <c r="CI16" s="66"/>
      <c r="CJ16" s="7"/>
      <c r="CK16" s="175"/>
      <c r="CL16" s="175"/>
      <c r="CM16" s="71"/>
      <c r="CN16" s="71"/>
      <c r="CO16" s="71"/>
      <c r="CP16" s="71"/>
      <c r="CR16" s="201">
        <f t="shared" si="23"/>
        <v>0</v>
      </c>
      <c r="CS16" s="205">
        <f t="shared" si="24"/>
        <v>0</v>
      </c>
      <c r="CT16" s="201">
        <f t="shared" si="25"/>
        <v>0</v>
      </c>
      <c r="CU16" s="202" t="str">
        <f t="shared" si="26"/>
        <v>brak</v>
      </c>
      <c r="CV16" s="203" t="e">
        <f t="shared" si="27"/>
        <v>#DIV/0!</v>
      </c>
      <c r="CW16" s="203" t="e">
        <f t="shared" si="28"/>
        <v>#DIV/0!</v>
      </c>
      <c r="CX16" s="257" t="e">
        <f t="shared" si="29"/>
        <v>#DIV/0!</v>
      </c>
      <c r="CY16" s="203" t="e">
        <f t="shared" si="63"/>
        <v>#DIV/0!</v>
      </c>
      <c r="CZ16" s="204">
        <f t="shared" si="30"/>
        <v>3</v>
      </c>
      <c r="DA16" s="204">
        <f t="shared" si="31"/>
        <v>0</v>
      </c>
      <c r="DC16" s="116">
        <f t="shared" si="32"/>
        <v>0</v>
      </c>
      <c r="DD16" s="117">
        <f t="shared" si="33"/>
        <v>0</v>
      </c>
      <c r="DE16" s="66">
        <f t="shared" si="34"/>
        <v>0</v>
      </c>
      <c r="DF16" s="7">
        <v>0.08</v>
      </c>
      <c r="DG16" s="66">
        <f t="shared" si="64"/>
        <v>0</v>
      </c>
      <c r="DH16" s="66">
        <f t="shared" si="35"/>
        <v>0</v>
      </c>
      <c r="DI16" s="66">
        <f t="shared" si="36"/>
        <v>0</v>
      </c>
      <c r="DJ16" s="11"/>
      <c r="DK16" s="23">
        <f t="shared" si="37"/>
        <v>0</v>
      </c>
      <c r="DL16" s="67">
        <f t="shared" si="38"/>
        <v>0</v>
      </c>
      <c r="DM16" s="68">
        <f t="shared" si="39"/>
        <v>0</v>
      </c>
      <c r="DN16" s="21">
        <v>0.08</v>
      </c>
      <c r="DO16" s="68">
        <f t="shared" si="65"/>
        <v>0</v>
      </c>
      <c r="DP16" s="68">
        <f t="shared" si="40"/>
        <v>0</v>
      </c>
      <c r="DQ16" s="68">
        <f t="shared" si="41"/>
        <v>0</v>
      </c>
      <c r="DR16" s="23"/>
      <c r="DS16" s="69">
        <f t="shared" si="42"/>
        <v>0</v>
      </c>
      <c r="DT16" s="118">
        <f t="shared" si="43"/>
        <v>0</v>
      </c>
      <c r="DU16" s="66">
        <f t="shared" si="44"/>
        <v>0</v>
      </c>
      <c r="DV16" s="7">
        <v>0.08</v>
      </c>
      <c r="DW16" s="71">
        <f t="shared" si="66"/>
        <v>0</v>
      </c>
      <c r="DX16" s="71">
        <f t="shared" si="45"/>
        <v>0</v>
      </c>
      <c r="DY16" s="71">
        <f t="shared" si="46"/>
        <v>0</v>
      </c>
      <c r="DZ16" s="11"/>
    </row>
    <row r="17" spans="1:130" ht="22.5">
      <c r="A17" s="4">
        <v>15</v>
      </c>
      <c r="B17" s="9" t="s">
        <v>47</v>
      </c>
      <c r="C17" s="147" t="s">
        <v>32</v>
      </c>
      <c r="D17" s="147" t="s">
        <v>44</v>
      </c>
      <c r="E17" s="10" t="s">
        <v>45</v>
      </c>
      <c r="F17" s="131" t="s">
        <v>28</v>
      </c>
      <c r="G17" s="132" t="s">
        <v>48</v>
      </c>
      <c r="H17" s="11"/>
      <c r="I17" s="72"/>
      <c r="J17" s="66">
        <f t="shared" si="0"/>
        <v>0</v>
      </c>
      <c r="K17" s="13">
        <v>0.08</v>
      </c>
      <c r="L17" s="66">
        <f t="shared" si="1"/>
        <v>0</v>
      </c>
      <c r="M17" s="11"/>
      <c r="N17" s="23"/>
      <c r="O17" s="67"/>
      <c r="P17" s="68">
        <f t="shared" si="2"/>
        <v>0</v>
      </c>
      <c r="Q17" s="25">
        <v>0.08</v>
      </c>
      <c r="R17" s="68">
        <f t="shared" si="47"/>
        <v>0</v>
      </c>
      <c r="S17" s="23"/>
      <c r="T17" s="69"/>
      <c r="U17" s="70"/>
      <c r="V17" s="66">
        <f t="shared" si="3"/>
        <v>0</v>
      </c>
      <c r="W17" s="13">
        <v>0.08</v>
      </c>
      <c r="X17" s="66">
        <f t="shared" si="48"/>
        <v>0</v>
      </c>
      <c r="Y17" s="11"/>
      <c r="Z17" s="115">
        <f t="shared" si="4"/>
        <v>0</v>
      </c>
      <c r="AA17" s="61"/>
      <c r="AB17" s="40">
        <f t="shared" si="49"/>
        <v>0</v>
      </c>
      <c r="AC17" s="40">
        <f t="shared" si="50"/>
        <v>0</v>
      </c>
      <c r="AD17" s="41">
        <f t="shared" si="5"/>
        <v>0</v>
      </c>
      <c r="AE17" s="42" t="e">
        <f t="shared" si="51"/>
        <v>#DIV/0!</v>
      </c>
      <c r="AG17" s="36">
        <f t="shared" si="52"/>
        <v>0</v>
      </c>
      <c r="AH17" s="158">
        <f t="shared" si="53"/>
        <v>0</v>
      </c>
      <c r="AI17" s="34">
        <f t="shared" si="6"/>
        <v>0</v>
      </c>
      <c r="AJ17" s="32">
        <v>0.08</v>
      </c>
      <c r="AK17" s="33">
        <f t="shared" si="7"/>
        <v>0</v>
      </c>
      <c r="AL17" s="105"/>
      <c r="AM17" s="159">
        <f t="shared" si="54"/>
        <v>15</v>
      </c>
      <c r="AN17" s="160">
        <f t="shared" si="8"/>
        <v>0</v>
      </c>
      <c r="AO17" s="160">
        <f t="shared" si="9"/>
        <v>0</v>
      </c>
      <c r="AP17" s="160">
        <f t="shared" si="10"/>
        <v>0</v>
      </c>
      <c r="AQ17" s="105"/>
      <c r="AS17" s="116">
        <f t="shared" si="11"/>
        <v>0</v>
      </c>
      <c r="AT17" s="117">
        <f t="shared" si="12"/>
        <v>0</v>
      </c>
      <c r="AU17" s="66">
        <f t="shared" si="13"/>
        <v>0</v>
      </c>
      <c r="AV17" s="13">
        <v>0.08</v>
      </c>
      <c r="AW17" s="66">
        <f t="shared" si="55"/>
        <v>0</v>
      </c>
      <c r="AX17" s="11"/>
      <c r="AY17" s="23">
        <f t="shared" si="14"/>
        <v>0</v>
      </c>
      <c r="AZ17" s="67">
        <f t="shared" si="15"/>
        <v>0</v>
      </c>
      <c r="BA17" s="68">
        <f t="shared" si="16"/>
        <v>0</v>
      </c>
      <c r="BB17" s="25">
        <v>0.08</v>
      </c>
      <c r="BC17" s="68">
        <f t="shared" si="56"/>
        <v>0</v>
      </c>
      <c r="BD17" s="23"/>
      <c r="BE17" s="69">
        <f t="shared" si="17"/>
        <v>0</v>
      </c>
      <c r="BF17" s="118">
        <f t="shared" si="18"/>
        <v>0</v>
      </c>
      <c r="BG17" s="66">
        <f t="shared" si="19"/>
        <v>0</v>
      </c>
      <c r="BH17" s="13">
        <v>0.08</v>
      </c>
      <c r="BI17" s="71">
        <f t="shared" si="57"/>
        <v>0</v>
      </c>
      <c r="BJ17" s="11"/>
      <c r="BK17" s="115">
        <f t="shared" si="58"/>
        <v>0</v>
      </c>
      <c r="BM17" s="186">
        <f t="shared" si="59"/>
        <v>0</v>
      </c>
      <c r="BN17" s="118"/>
      <c r="BO17" s="66"/>
      <c r="BP17" s="13"/>
      <c r="BQ17" s="175"/>
      <c r="BR17" s="175"/>
      <c r="BS17" s="71"/>
      <c r="BT17" s="71"/>
      <c r="BU17" s="71"/>
      <c r="BV17" s="71"/>
      <c r="BW17" s="264">
        <f t="shared" si="61"/>
        <v>0</v>
      </c>
      <c r="BX17" s="118"/>
      <c r="BY17" s="66"/>
      <c r="BZ17" s="13"/>
      <c r="CA17" s="175"/>
      <c r="CB17" s="175"/>
      <c r="CC17" s="71"/>
      <c r="CD17" s="71"/>
      <c r="CE17" s="71"/>
      <c r="CF17" s="71"/>
      <c r="CG17" s="186">
        <f t="shared" si="62"/>
        <v>0</v>
      </c>
      <c r="CH17" s="118"/>
      <c r="CI17" s="66"/>
      <c r="CJ17" s="13"/>
      <c r="CK17" s="175"/>
      <c r="CL17" s="175"/>
      <c r="CM17" s="71"/>
      <c r="CN17" s="71"/>
      <c r="CO17" s="71"/>
      <c r="CP17" s="71"/>
      <c r="CR17" s="201">
        <f t="shared" si="23"/>
        <v>0</v>
      </c>
      <c r="CS17" s="205">
        <f t="shared" si="24"/>
        <v>0</v>
      </c>
      <c r="CT17" s="201">
        <f t="shared" si="25"/>
        <v>0</v>
      </c>
      <c r="CU17" s="202" t="str">
        <f t="shared" si="26"/>
        <v>brak</v>
      </c>
      <c r="CV17" s="203" t="e">
        <f t="shared" si="27"/>
        <v>#DIV/0!</v>
      </c>
      <c r="CW17" s="203" t="e">
        <f t="shared" si="28"/>
        <v>#DIV/0!</v>
      </c>
      <c r="CX17" s="257" t="e">
        <f t="shared" si="29"/>
        <v>#DIV/0!</v>
      </c>
      <c r="CY17" s="203" t="e">
        <f t="shared" si="63"/>
        <v>#DIV/0!</v>
      </c>
      <c r="CZ17" s="204">
        <f t="shared" si="30"/>
        <v>3</v>
      </c>
      <c r="DA17" s="204">
        <f t="shared" si="31"/>
        <v>0</v>
      </c>
      <c r="DC17" s="116">
        <f t="shared" si="32"/>
        <v>0</v>
      </c>
      <c r="DD17" s="117">
        <f t="shared" si="33"/>
        <v>0</v>
      </c>
      <c r="DE17" s="66">
        <f t="shared" si="34"/>
        <v>0</v>
      </c>
      <c r="DF17" s="13">
        <v>0.08</v>
      </c>
      <c r="DG17" s="66">
        <f t="shared" si="64"/>
        <v>0</v>
      </c>
      <c r="DH17" s="66">
        <f t="shared" si="35"/>
        <v>0</v>
      </c>
      <c r="DI17" s="66">
        <f t="shared" si="36"/>
        <v>0</v>
      </c>
      <c r="DJ17" s="11"/>
      <c r="DK17" s="23">
        <f t="shared" si="37"/>
        <v>0</v>
      </c>
      <c r="DL17" s="67">
        <f t="shared" si="38"/>
        <v>0</v>
      </c>
      <c r="DM17" s="68">
        <f t="shared" si="39"/>
        <v>0</v>
      </c>
      <c r="DN17" s="25">
        <v>0.08</v>
      </c>
      <c r="DO17" s="68">
        <f t="shared" si="65"/>
        <v>0</v>
      </c>
      <c r="DP17" s="68">
        <f t="shared" si="40"/>
        <v>0</v>
      </c>
      <c r="DQ17" s="68">
        <f t="shared" si="41"/>
        <v>0</v>
      </c>
      <c r="DR17" s="23"/>
      <c r="DS17" s="69">
        <f t="shared" si="42"/>
        <v>0</v>
      </c>
      <c r="DT17" s="118">
        <f t="shared" si="43"/>
        <v>0</v>
      </c>
      <c r="DU17" s="66">
        <f t="shared" si="44"/>
        <v>0</v>
      </c>
      <c r="DV17" s="13">
        <v>0.08</v>
      </c>
      <c r="DW17" s="71">
        <f t="shared" si="66"/>
        <v>0</v>
      </c>
      <c r="DX17" s="71">
        <f t="shared" si="45"/>
        <v>0</v>
      </c>
      <c r="DY17" s="71">
        <f t="shared" si="46"/>
        <v>0</v>
      </c>
      <c r="DZ17" s="11"/>
    </row>
    <row r="18" spans="1:130" ht="33.75">
      <c r="A18" s="4">
        <v>16</v>
      </c>
      <c r="B18" s="5" t="s">
        <v>49</v>
      </c>
      <c r="C18" s="151" t="s">
        <v>50</v>
      </c>
      <c r="D18" s="146" t="s">
        <v>51</v>
      </c>
      <c r="E18" s="152"/>
      <c r="F18" s="135" t="s">
        <v>18</v>
      </c>
      <c r="G18" s="136" t="s">
        <v>52</v>
      </c>
      <c r="H18" s="153"/>
      <c r="I18" s="72"/>
      <c r="J18" s="66">
        <f t="shared" si="0"/>
        <v>0</v>
      </c>
      <c r="K18" s="7">
        <v>0.08</v>
      </c>
      <c r="L18" s="66">
        <f t="shared" si="1"/>
        <v>0</v>
      </c>
      <c r="M18" s="11"/>
      <c r="N18" s="23"/>
      <c r="O18" s="67"/>
      <c r="P18" s="68">
        <f t="shared" si="2"/>
        <v>0</v>
      </c>
      <c r="Q18" s="21">
        <v>0.08</v>
      </c>
      <c r="R18" s="68">
        <f t="shared" si="47"/>
        <v>0</v>
      </c>
      <c r="S18" s="23"/>
      <c r="T18" s="69"/>
      <c r="U18" s="70"/>
      <c r="V18" s="66">
        <f t="shared" si="3"/>
        <v>0</v>
      </c>
      <c r="W18" s="7">
        <v>0.08</v>
      </c>
      <c r="X18" s="66">
        <f t="shared" si="48"/>
        <v>0</v>
      </c>
      <c r="Y18" s="11"/>
      <c r="Z18" s="115">
        <f t="shared" si="4"/>
        <v>0</v>
      </c>
      <c r="AA18" s="61"/>
      <c r="AB18" s="40">
        <f t="shared" si="49"/>
        <v>0</v>
      </c>
      <c r="AC18" s="40">
        <f t="shared" si="50"/>
        <v>0</v>
      </c>
      <c r="AD18" s="41">
        <f t="shared" si="5"/>
        <v>0</v>
      </c>
      <c r="AE18" s="42" t="e">
        <f t="shared" si="51"/>
        <v>#DIV/0!</v>
      </c>
      <c r="AG18" s="36">
        <f t="shared" si="52"/>
        <v>0</v>
      </c>
      <c r="AH18" s="158">
        <f t="shared" si="53"/>
        <v>0</v>
      </c>
      <c r="AI18" s="34">
        <f t="shared" si="6"/>
        <v>0</v>
      </c>
      <c r="AJ18" s="32">
        <v>0.08</v>
      </c>
      <c r="AK18" s="33">
        <f t="shared" si="7"/>
        <v>0</v>
      </c>
      <c r="AL18" s="105"/>
      <c r="AM18" s="159">
        <f t="shared" si="54"/>
        <v>16</v>
      </c>
      <c r="AN18" s="160">
        <f t="shared" si="8"/>
        <v>0</v>
      </c>
      <c r="AO18" s="160">
        <f t="shared" si="9"/>
        <v>0</v>
      </c>
      <c r="AP18" s="160">
        <f t="shared" si="10"/>
        <v>0</v>
      </c>
      <c r="AQ18" s="105"/>
      <c r="AS18" s="116">
        <f t="shared" si="11"/>
        <v>0</v>
      </c>
      <c r="AT18" s="117">
        <f t="shared" si="12"/>
        <v>0</v>
      </c>
      <c r="AU18" s="66">
        <f t="shared" si="13"/>
        <v>0</v>
      </c>
      <c r="AV18" s="7">
        <v>0.08</v>
      </c>
      <c r="AW18" s="66">
        <f t="shared" si="55"/>
        <v>0</v>
      </c>
      <c r="AX18" s="11"/>
      <c r="AY18" s="23">
        <f t="shared" si="14"/>
        <v>0</v>
      </c>
      <c r="AZ18" s="67">
        <f t="shared" si="15"/>
        <v>0</v>
      </c>
      <c r="BA18" s="68">
        <f t="shared" si="16"/>
        <v>0</v>
      </c>
      <c r="BB18" s="21">
        <v>0.08</v>
      </c>
      <c r="BC18" s="68">
        <f t="shared" si="56"/>
        <v>0</v>
      </c>
      <c r="BD18" s="23"/>
      <c r="BE18" s="69">
        <f t="shared" si="17"/>
        <v>0</v>
      </c>
      <c r="BF18" s="118">
        <f t="shared" si="18"/>
        <v>0</v>
      </c>
      <c r="BG18" s="66">
        <f t="shared" si="19"/>
        <v>0</v>
      </c>
      <c r="BH18" s="7">
        <v>0.08</v>
      </c>
      <c r="BI18" s="71">
        <f t="shared" si="57"/>
        <v>0</v>
      </c>
      <c r="BJ18" s="11"/>
      <c r="BK18" s="115">
        <f t="shared" si="58"/>
        <v>0</v>
      </c>
      <c r="BM18" s="186">
        <f t="shared" si="59"/>
        <v>0</v>
      </c>
      <c r="BN18" s="118"/>
      <c r="BO18" s="66"/>
      <c r="BP18" s="7"/>
      <c r="BQ18" s="175"/>
      <c r="BR18" s="175"/>
      <c r="BS18" s="71"/>
      <c r="BT18" s="71"/>
      <c r="BU18" s="71"/>
      <c r="BV18" s="71"/>
      <c r="BW18" s="264">
        <f t="shared" si="61"/>
        <v>0</v>
      </c>
      <c r="BX18" s="118"/>
      <c r="BY18" s="66"/>
      <c r="BZ18" s="7"/>
      <c r="CA18" s="175"/>
      <c r="CB18" s="175"/>
      <c r="CC18" s="71"/>
      <c r="CD18" s="71"/>
      <c r="CE18" s="71"/>
      <c r="CF18" s="71"/>
      <c r="CG18" s="186">
        <f t="shared" si="62"/>
        <v>0</v>
      </c>
      <c r="CH18" s="118"/>
      <c r="CI18" s="66"/>
      <c r="CJ18" s="7"/>
      <c r="CK18" s="175"/>
      <c r="CL18" s="175"/>
      <c r="CM18" s="71"/>
      <c r="CN18" s="71"/>
      <c r="CO18" s="71"/>
      <c r="CP18" s="71"/>
      <c r="CR18" s="201">
        <f t="shared" si="23"/>
        <v>0</v>
      </c>
      <c r="CS18" s="205">
        <f t="shared" si="24"/>
        <v>0</v>
      </c>
      <c r="CT18" s="201">
        <f t="shared" si="25"/>
        <v>0</v>
      </c>
      <c r="CU18" s="202" t="str">
        <f t="shared" si="26"/>
        <v>brak</v>
      </c>
      <c r="CV18" s="203" t="e">
        <f t="shared" si="27"/>
        <v>#DIV/0!</v>
      </c>
      <c r="CW18" s="203" t="e">
        <f t="shared" si="28"/>
        <v>#DIV/0!</v>
      </c>
      <c r="CX18" s="257" t="e">
        <f t="shared" si="29"/>
        <v>#DIV/0!</v>
      </c>
      <c r="CY18" s="203" t="e">
        <f t="shared" si="63"/>
        <v>#DIV/0!</v>
      </c>
      <c r="CZ18" s="204">
        <f t="shared" si="30"/>
        <v>3</v>
      </c>
      <c r="DA18" s="204">
        <f t="shared" si="31"/>
        <v>0</v>
      </c>
      <c r="DC18" s="116">
        <f t="shared" si="32"/>
        <v>0</v>
      </c>
      <c r="DD18" s="117">
        <f t="shared" si="33"/>
        <v>0</v>
      </c>
      <c r="DE18" s="66">
        <f t="shared" si="34"/>
        <v>0</v>
      </c>
      <c r="DF18" s="7">
        <v>0.08</v>
      </c>
      <c r="DG18" s="77">
        <f t="shared" si="64"/>
        <v>0</v>
      </c>
      <c r="DH18" s="77">
        <f t="shared" si="35"/>
        <v>0</v>
      </c>
      <c r="DI18" s="77">
        <f t="shared" si="36"/>
        <v>0</v>
      </c>
      <c r="DJ18" s="11"/>
      <c r="DK18" s="23">
        <f t="shared" si="37"/>
        <v>0</v>
      </c>
      <c r="DL18" s="67">
        <f t="shared" si="38"/>
        <v>0</v>
      </c>
      <c r="DM18" s="68">
        <f t="shared" si="39"/>
        <v>0</v>
      </c>
      <c r="DN18" s="21">
        <v>0.08</v>
      </c>
      <c r="DO18" s="79">
        <f t="shared" si="65"/>
        <v>0</v>
      </c>
      <c r="DP18" s="79">
        <f t="shared" si="40"/>
        <v>0</v>
      </c>
      <c r="DQ18" s="79">
        <f t="shared" si="41"/>
        <v>0</v>
      </c>
      <c r="DR18" s="23"/>
      <c r="DS18" s="69">
        <f t="shared" si="42"/>
        <v>0</v>
      </c>
      <c r="DT18" s="118">
        <f t="shared" si="43"/>
        <v>0</v>
      </c>
      <c r="DU18" s="66">
        <f t="shared" si="44"/>
        <v>0</v>
      </c>
      <c r="DV18" s="7">
        <v>0.08</v>
      </c>
      <c r="DW18" s="71">
        <f t="shared" si="66"/>
        <v>0</v>
      </c>
      <c r="DX18" s="71">
        <f t="shared" si="45"/>
        <v>0</v>
      </c>
      <c r="DY18" s="71">
        <f t="shared" si="46"/>
        <v>0</v>
      </c>
      <c r="DZ18" s="11"/>
    </row>
    <row r="19" spans="1:130" s="119" customFormat="1">
      <c r="F19" s="121"/>
      <c r="G19" s="121"/>
      <c r="H19" s="91"/>
      <c r="I19" s="92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120">
        <f>SUM(Z3:Z18)</f>
        <v>88425.486000000004</v>
      </c>
      <c r="AA19" s="93"/>
      <c r="AB19" s="94"/>
      <c r="AC19" s="94"/>
      <c r="AD19" s="94"/>
      <c r="AE19" s="94"/>
      <c r="AF19" s="121"/>
      <c r="AG19" s="101"/>
      <c r="AH19" s="102"/>
      <c r="AI19" s="103"/>
      <c r="AJ19" s="104"/>
      <c r="AK19" s="105"/>
      <c r="AL19" s="105"/>
      <c r="AM19" s="105"/>
      <c r="AN19" s="105"/>
      <c r="AO19" s="105"/>
      <c r="AP19" s="105"/>
      <c r="AQ19" s="105"/>
      <c r="AR19" s="121"/>
      <c r="AS19" s="91"/>
      <c r="AT19" s="92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120">
        <f>SUM(BK3:BK18)</f>
        <v>85828.14</v>
      </c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DC19" s="91"/>
      <c r="DD19" s="92"/>
      <c r="DE19" s="93"/>
      <c r="DF19" s="93"/>
      <c r="DG19" s="124">
        <f>SUM(DG3:DG18)</f>
        <v>11426.400000000001</v>
      </c>
      <c r="DH19" s="124">
        <f>SUM(DH3:DH18)</f>
        <v>41170.086000000003</v>
      </c>
      <c r="DI19" s="124">
        <f>SUM(DI3:DI18)</f>
        <v>42898.086000000003</v>
      </c>
      <c r="DJ19" s="93"/>
      <c r="DK19" s="93"/>
      <c r="DL19" s="93"/>
      <c r="DM19" s="93"/>
      <c r="DN19" s="93"/>
      <c r="DO19" s="124">
        <f>SUM(DO3:DO18)</f>
        <v>5907.6</v>
      </c>
      <c r="DP19" s="124">
        <f>SUM(DP3:DP18)</f>
        <v>19861.254000000001</v>
      </c>
      <c r="DQ19" s="124">
        <f>SUM(DQ3:DQ18)</f>
        <v>20730.599999999999</v>
      </c>
      <c r="DR19" s="93"/>
      <c r="DS19" s="93"/>
      <c r="DT19" s="206"/>
      <c r="DU19" s="93"/>
      <c r="DV19" s="93"/>
      <c r="DW19" s="93"/>
      <c r="DX19" s="93"/>
      <c r="DY19" s="93"/>
      <c r="DZ19" s="93"/>
    </row>
    <row r="20" spans="1:130" s="119" customFormat="1" ht="15.75">
      <c r="H20" s="122">
        <f>SUM(H3:H18)</f>
        <v>335</v>
      </c>
      <c r="I20" s="123"/>
      <c r="J20" s="124">
        <f>SUM(J3:J18)</f>
        <v>50300.45</v>
      </c>
      <c r="K20" s="125"/>
      <c r="L20" s="154">
        <f>SUM(L3:L18)</f>
        <v>54324.486000000004</v>
      </c>
      <c r="M20" s="125"/>
      <c r="N20" s="122">
        <f>SUM(N3:N18)</f>
        <v>155</v>
      </c>
      <c r="O20" s="123"/>
      <c r="P20" s="124">
        <f>SUM(P3:P18)</f>
        <v>24665</v>
      </c>
      <c r="Q20" s="125"/>
      <c r="R20" s="154">
        <f>SUM(R3:R18)</f>
        <v>26638.2</v>
      </c>
      <c r="S20" s="125"/>
      <c r="T20" s="122">
        <f>SUM(T3:T18)</f>
        <v>75</v>
      </c>
      <c r="U20" s="123"/>
      <c r="V20" s="124">
        <f>SUM(V3:V18)</f>
        <v>6910</v>
      </c>
      <c r="W20" s="125"/>
      <c r="X20" s="154">
        <f>SUM(X3:X18)</f>
        <v>7462.8</v>
      </c>
      <c r="Y20" s="125"/>
      <c r="Z20" s="126">
        <f>SUM(L20,R20,X20)</f>
        <v>88425.486000000004</v>
      </c>
      <c r="AA20" s="91"/>
      <c r="AB20" s="39"/>
      <c r="AC20" s="39"/>
      <c r="AD20" s="39"/>
      <c r="AE20" s="39"/>
      <c r="AF20" s="121"/>
      <c r="AG20" s="122">
        <f>SUM(AG3:AG18)</f>
        <v>565</v>
      </c>
      <c r="AH20" s="123"/>
      <c r="AI20" s="124">
        <f>SUM(AI3:AI18)</f>
        <v>79470.5</v>
      </c>
      <c r="AJ20" s="125"/>
      <c r="AK20" s="154">
        <f>SUM(AK3:AK18)</f>
        <v>85828.14</v>
      </c>
      <c r="AL20" s="93"/>
      <c r="AM20" s="93"/>
      <c r="AN20" s="124">
        <f>SUM(AN3:AN18)</f>
        <v>2384.12</v>
      </c>
      <c r="AO20" s="124">
        <f>SUM(AO3:AO18)</f>
        <v>21457</v>
      </c>
      <c r="AP20" s="124">
        <f>SUM(AP3:AP18)</f>
        <v>64372</v>
      </c>
      <c r="AQ20" s="93"/>
      <c r="AS20" s="122">
        <f>SUM(AS3:AS18)</f>
        <v>335</v>
      </c>
      <c r="AT20" s="123"/>
      <c r="AU20" s="124">
        <f>SUM(AU3:AU18)</f>
        <v>48700.45</v>
      </c>
      <c r="AV20" s="125"/>
      <c r="AW20" s="124">
        <f>SUM(AW3:AW18)</f>
        <v>52596.486000000004</v>
      </c>
      <c r="AX20" s="125"/>
      <c r="AY20" s="122">
        <f>SUM(AY3:AY18)</f>
        <v>155</v>
      </c>
      <c r="AZ20" s="123"/>
      <c r="BA20" s="124">
        <f>SUM(BA3:BA18)</f>
        <v>23860.05</v>
      </c>
      <c r="BB20" s="125"/>
      <c r="BC20" s="124">
        <f>SUM(BC3:BC18)</f>
        <v>25768.853999999999</v>
      </c>
      <c r="BD20" s="125"/>
      <c r="BE20" s="122">
        <f>SUM(BE3:BE18)</f>
        <v>75</v>
      </c>
      <c r="BF20" s="123"/>
      <c r="BG20" s="124">
        <f>SUM(BG3:BG18)</f>
        <v>6910</v>
      </c>
      <c r="BH20" s="125"/>
      <c r="BI20" s="124">
        <f>SUM(BI3:BI18)</f>
        <v>7462.8</v>
      </c>
      <c r="BJ20" s="125"/>
      <c r="BK20" s="126">
        <f>SUM(AW20,BC20,BI20)</f>
        <v>85828.14</v>
      </c>
      <c r="BM20" s="122">
        <f>SUM(BM3:BM18)</f>
        <v>565</v>
      </c>
      <c r="BN20" s="123"/>
      <c r="BO20" s="124">
        <f>SUM(BO3:BO18)</f>
        <v>37300</v>
      </c>
      <c r="BP20" s="125"/>
      <c r="BQ20" s="125"/>
      <c r="BR20" s="125"/>
      <c r="BS20" s="124">
        <f>SUM(BS3:BS18)</f>
        <v>40284</v>
      </c>
      <c r="BT20" s="93"/>
      <c r="BU20" s="93"/>
      <c r="BV20" s="93"/>
      <c r="BW20" s="122">
        <f>SUM(BW3:BW18)</f>
        <v>565</v>
      </c>
      <c r="BX20" s="123"/>
      <c r="BY20" s="124">
        <f>SUM(BY3:BY18)</f>
        <v>22245</v>
      </c>
      <c r="BZ20" s="125"/>
      <c r="CA20" s="125"/>
      <c r="CB20" s="125"/>
      <c r="CC20" s="124">
        <f>SUM(CC3:CC18)</f>
        <v>24024.6</v>
      </c>
      <c r="CD20" s="93"/>
      <c r="CE20" s="93"/>
      <c r="CF20" s="93"/>
      <c r="CG20" s="122">
        <f>SUM(CG3:CG18)</f>
        <v>565</v>
      </c>
      <c r="CH20" s="123"/>
      <c r="CI20" s="124">
        <f>SUM(CI3:CI18)</f>
        <v>18595</v>
      </c>
      <c r="CJ20" s="125"/>
      <c r="CK20" s="125"/>
      <c r="CL20" s="125"/>
      <c r="CM20" s="124">
        <f>SUM(CM3:CM18)</f>
        <v>20082.600000000002</v>
      </c>
      <c r="CN20" s="93"/>
      <c r="CO20" s="93"/>
      <c r="CP20" s="93"/>
      <c r="DB20" s="208"/>
      <c r="DC20" s="209"/>
      <c r="DD20" s="210"/>
      <c r="DE20" s="211"/>
      <c r="DF20" s="209"/>
      <c r="DG20" s="210"/>
      <c r="DH20" s="256" t="s">
        <v>111</v>
      </c>
      <c r="DI20" s="210"/>
      <c r="DJ20" s="191"/>
      <c r="DK20" s="207"/>
      <c r="DL20" s="192"/>
      <c r="DM20" s="190"/>
      <c r="DN20" s="191"/>
      <c r="DO20" s="190"/>
      <c r="DP20" s="190"/>
      <c r="DQ20" s="190"/>
      <c r="DR20" s="191"/>
      <c r="DS20" s="207"/>
      <c r="DT20" s="192"/>
      <c r="DU20" s="190"/>
      <c r="DV20" s="191"/>
      <c r="DW20" s="190"/>
      <c r="DX20" s="190"/>
      <c r="DY20" s="190"/>
      <c r="DZ20" s="191"/>
    </row>
    <row r="21" spans="1:130" s="119" customFormat="1" ht="15.75">
      <c r="H21" s="125"/>
      <c r="I21" s="123"/>
      <c r="K21" s="125"/>
      <c r="M21" s="125"/>
      <c r="N21" s="125"/>
      <c r="O21" s="123"/>
      <c r="Q21" s="125"/>
      <c r="S21" s="125"/>
      <c r="T21" s="125"/>
      <c r="U21" s="123"/>
      <c r="W21" s="125"/>
      <c r="Y21" s="125"/>
      <c r="Z21" s="127">
        <f>Z19-Z20</f>
        <v>0</v>
      </c>
      <c r="AA21" s="100"/>
      <c r="AB21" s="39"/>
      <c r="AC21" s="39"/>
      <c r="AD21" s="39"/>
      <c r="AE21" s="39"/>
      <c r="AF21" s="121"/>
      <c r="AG21" s="122">
        <f>SUM(,T20,N20,H20)</f>
        <v>565</v>
      </c>
      <c r="AH21" s="102"/>
      <c r="AI21" s="103"/>
      <c r="AJ21" s="104"/>
      <c r="AK21" s="105"/>
      <c r="AL21" s="105"/>
      <c r="AM21" s="105"/>
      <c r="AN21" s="33" t="s">
        <v>71</v>
      </c>
      <c r="AO21" s="33" t="s">
        <v>72</v>
      </c>
      <c r="AP21" s="33" t="s">
        <v>70</v>
      </c>
      <c r="AQ21" s="105"/>
      <c r="AR21" s="121"/>
      <c r="AS21" s="125"/>
      <c r="AT21" s="123"/>
      <c r="AV21" s="125"/>
      <c r="AW21" s="154">
        <f>L20</f>
        <v>54324.486000000004</v>
      </c>
      <c r="AX21" s="125"/>
      <c r="AY21" s="125"/>
      <c r="AZ21" s="123"/>
      <c r="BB21" s="125"/>
      <c r="BC21" s="154">
        <f>R20</f>
        <v>26638.2</v>
      </c>
      <c r="BD21" s="125"/>
      <c r="BE21" s="125"/>
      <c r="BF21" s="123"/>
      <c r="BH21" s="125"/>
      <c r="BI21" s="154">
        <f>X20</f>
        <v>7462.8</v>
      </c>
      <c r="BJ21" s="125"/>
      <c r="BK21" s="127">
        <f>BK19-BK20</f>
        <v>0</v>
      </c>
      <c r="BM21" s="125"/>
      <c r="BN21" s="123"/>
      <c r="BP21" s="125"/>
      <c r="BQ21" s="125"/>
      <c r="BR21" s="125"/>
      <c r="BS21" s="190"/>
      <c r="BT21" s="190"/>
      <c r="BU21" s="190"/>
      <c r="BV21" s="190"/>
      <c r="BW21" s="125"/>
      <c r="BX21" s="123"/>
      <c r="BZ21" s="125"/>
      <c r="CA21" s="125"/>
      <c r="CB21" s="125"/>
      <c r="CC21" s="190"/>
      <c r="CD21" s="190"/>
      <c r="CE21" s="190"/>
      <c r="CF21" s="190"/>
      <c r="CG21" s="191"/>
      <c r="CH21" s="192"/>
      <c r="CI21" s="193"/>
      <c r="CJ21" s="191"/>
      <c r="CK21" s="191"/>
      <c r="CL21" s="191"/>
      <c r="CM21" s="190"/>
      <c r="CN21" s="190"/>
      <c r="CO21" s="190"/>
      <c r="CP21" s="190"/>
      <c r="CR21" s="214" t="s">
        <v>92</v>
      </c>
      <c r="CS21" s="213">
        <f>SUM(CS3:CS18)</f>
        <v>32502.600000000002</v>
      </c>
      <c r="CT21" s="221" t="s">
        <v>98</v>
      </c>
      <c r="CU21" s="220">
        <f>COUNTIF(CU3:CU18,":)")</f>
        <v>4</v>
      </c>
      <c r="CV21" s="216">
        <f>CU21/$CU$25</f>
        <v>0.25</v>
      </c>
      <c r="CW21" s="224"/>
      <c r="CX21" s="224"/>
      <c r="CY21" s="224"/>
      <c r="DB21" s="208"/>
      <c r="DC21" s="209"/>
      <c r="DD21" s="211"/>
      <c r="DE21" s="211"/>
      <c r="DF21" s="209"/>
      <c r="DG21" s="211"/>
      <c r="DH21" s="211"/>
      <c r="DI21" s="211"/>
      <c r="DJ21" s="191"/>
      <c r="DK21" s="191"/>
      <c r="DL21" s="192"/>
      <c r="DM21" s="193"/>
      <c r="DN21" s="191"/>
      <c r="DO21" s="190"/>
      <c r="DP21" s="190"/>
      <c r="DQ21" s="190"/>
      <c r="DR21" s="191"/>
      <c r="DS21" s="191"/>
      <c r="DT21" s="192"/>
      <c r="DU21" s="193"/>
      <c r="DV21" s="191"/>
      <c r="DW21" s="190"/>
      <c r="DX21" s="190"/>
      <c r="DY21" s="190"/>
      <c r="DZ21" s="191"/>
    </row>
    <row r="22" spans="1:130" s="119" customFormat="1" ht="15.75">
      <c r="H22" s="125"/>
      <c r="I22" s="123"/>
      <c r="K22" s="125"/>
      <c r="M22" s="125"/>
      <c r="N22" s="125"/>
      <c r="O22" s="123"/>
      <c r="Q22" s="125"/>
      <c r="S22" s="125"/>
      <c r="T22" s="125"/>
      <c r="U22" s="123"/>
      <c r="W22" s="125"/>
      <c r="Y22" s="125"/>
      <c r="Z22" s="125"/>
      <c r="AA22" s="91"/>
      <c r="AB22" s="39"/>
      <c r="AC22" s="39"/>
      <c r="AD22" s="39"/>
      <c r="AE22" s="39"/>
      <c r="AF22" s="121"/>
      <c r="AG22" s="127">
        <f>AG21-AG20</f>
        <v>0</v>
      </c>
      <c r="AH22" s="102"/>
      <c r="AI22" s="103"/>
      <c r="AJ22" s="104"/>
      <c r="AK22" s="105"/>
      <c r="AL22" s="105"/>
      <c r="AM22" s="105"/>
      <c r="AN22" s="105"/>
      <c r="AO22" s="105"/>
      <c r="AP22" s="105"/>
      <c r="AQ22" s="105"/>
      <c r="AR22" s="121"/>
      <c r="AS22" s="125"/>
      <c r="AT22" s="123"/>
      <c r="AV22" s="125"/>
      <c r="AW22" s="124">
        <f>AW21-AW20</f>
        <v>1728</v>
      </c>
      <c r="AX22" s="125"/>
      <c r="AY22" s="125"/>
      <c r="AZ22" s="123"/>
      <c r="BB22" s="125"/>
      <c r="BC22" s="124">
        <f>BC21-BC20</f>
        <v>869.34600000000137</v>
      </c>
      <c r="BD22" s="125"/>
      <c r="BE22" s="125"/>
      <c r="BF22" s="123"/>
      <c r="BH22" s="125"/>
      <c r="BI22" s="124">
        <f>BI21-BI20</f>
        <v>0</v>
      </c>
      <c r="BJ22" s="125"/>
      <c r="BK22" s="125"/>
      <c r="BM22" s="125"/>
      <c r="BN22" s="123"/>
      <c r="BP22" s="125"/>
      <c r="BQ22" s="125"/>
      <c r="BR22" s="125"/>
      <c r="BS22" s="190"/>
      <c r="BT22" s="190"/>
      <c r="BU22" s="190"/>
      <c r="BV22" s="190"/>
      <c r="BW22" s="125"/>
      <c r="BX22" s="123"/>
      <c r="BZ22" s="125"/>
      <c r="CA22" s="125"/>
      <c r="CB22" s="125"/>
      <c r="CC22" s="190"/>
      <c r="CD22" s="190"/>
      <c r="CE22" s="190"/>
      <c r="CF22" s="190"/>
      <c r="CG22" s="191"/>
      <c r="CH22" s="192"/>
      <c r="CI22" s="193"/>
      <c r="CJ22" s="191"/>
      <c r="CK22" s="191"/>
      <c r="CL22" s="191"/>
      <c r="CM22" s="190"/>
      <c r="CN22" s="190"/>
      <c r="CO22" s="190"/>
      <c r="CP22" s="190"/>
      <c r="CR22" s="214" t="s">
        <v>97</v>
      </c>
      <c r="CS22" s="213">
        <f>AK20</f>
        <v>85828.14</v>
      </c>
      <c r="CT22" s="221" t="s">
        <v>99</v>
      </c>
      <c r="CU22" s="220">
        <f>COUNTIF(CU3:CU18,"brak")</f>
        <v>10</v>
      </c>
      <c r="CV22" s="216">
        <f>CU22/$CU$25</f>
        <v>0.625</v>
      </c>
      <c r="CW22" s="224"/>
      <c r="CX22" s="224"/>
      <c r="CY22" s="224"/>
      <c r="DB22" s="208"/>
      <c r="DC22" s="209"/>
      <c r="DD22" s="210"/>
      <c r="DE22" s="217"/>
      <c r="DF22" s="212" t="s">
        <v>92</v>
      </c>
      <c r="DG22" s="213">
        <f>SUM(DG3:DG19)</f>
        <v>22852.800000000003</v>
      </c>
      <c r="DH22" s="222"/>
      <c r="DI22" s="222"/>
      <c r="DJ22" s="191"/>
      <c r="DK22" s="191"/>
      <c r="DL22" s="210"/>
      <c r="DM22" s="217"/>
      <c r="DN22" s="212" t="s">
        <v>92</v>
      </c>
      <c r="DO22" s="213">
        <f>SUM(DO3:DO19)</f>
        <v>11815.2</v>
      </c>
      <c r="DP22" s="222"/>
      <c r="DQ22" s="222"/>
      <c r="DR22" s="191"/>
      <c r="DS22" s="191"/>
      <c r="DT22" s="210"/>
      <c r="DU22" s="217"/>
      <c r="DV22" s="212" t="s">
        <v>92</v>
      </c>
      <c r="DW22" s="213">
        <f>SUM(DW3:DW18)</f>
        <v>15168.600000000002</v>
      </c>
      <c r="DX22" s="222"/>
      <c r="DY22" s="222"/>
      <c r="DZ22" s="191"/>
    </row>
    <row r="23" spans="1:130" s="119" customFormat="1" ht="15.75">
      <c r="H23" s="125"/>
      <c r="I23" s="123"/>
      <c r="K23" s="125"/>
      <c r="M23" s="125"/>
      <c r="N23" s="125"/>
      <c r="O23" s="123"/>
      <c r="Q23" s="125"/>
      <c r="S23" s="125"/>
      <c r="T23" s="125"/>
      <c r="U23" s="123"/>
      <c r="W23" s="125"/>
      <c r="Y23" s="125"/>
      <c r="Z23" s="125"/>
      <c r="AA23" s="91"/>
      <c r="AB23" s="39"/>
      <c r="AC23" s="39"/>
      <c r="AD23" s="39"/>
      <c r="AE23" s="39"/>
      <c r="AF23" s="121"/>
      <c r="AG23" s="101"/>
      <c r="AH23" s="102"/>
      <c r="AI23" s="103"/>
      <c r="AJ23" s="104"/>
      <c r="AK23" s="105"/>
      <c r="AL23" s="105"/>
      <c r="AM23" s="105"/>
      <c r="AN23" s="105"/>
      <c r="AO23" s="105"/>
      <c r="AP23" s="105"/>
      <c r="AQ23" s="105"/>
      <c r="AR23" s="121"/>
      <c r="AS23" s="125"/>
      <c r="AT23" s="123"/>
      <c r="AV23" s="125"/>
      <c r="AW23" s="161">
        <f>AW22/AW21</f>
        <v>3.1808860556913503E-2</v>
      </c>
      <c r="AX23" s="162"/>
      <c r="AY23" s="162"/>
      <c r="AZ23" s="163"/>
      <c r="BA23" s="164"/>
      <c r="BB23" s="162"/>
      <c r="BC23" s="161">
        <f>BC22/BC21</f>
        <v>3.2635313196837677E-2</v>
      </c>
      <c r="BD23" s="162"/>
      <c r="BE23" s="162"/>
      <c r="BF23" s="163"/>
      <c r="BG23" s="164"/>
      <c r="BH23" s="162"/>
      <c r="BI23" s="161">
        <f>BI22/BI21</f>
        <v>0</v>
      </c>
      <c r="BJ23" s="125"/>
      <c r="BK23" s="125"/>
      <c r="BM23" s="162"/>
      <c r="BN23" s="163"/>
      <c r="BO23" s="164"/>
      <c r="BP23" s="162"/>
      <c r="BQ23" s="162"/>
      <c r="BR23" s="162"/>
      <c r="BS23" s="194"/>
      <c r="BT23" s="194"/>
      <c r="BU23" s="194"/>
      <c r="BV23" s="194"/>
      <c r="BW23" s="162"/>
      <c r="BX23" s="163"/>
      <c r="BY23" s="164"/>
      <c r="BZ23" s="162"/>
      <c r="CA23" s="162"/>
      <c r="CB23" s="162"/>
      <c r="CC23" s="194"/>
      <c r="CD23" s="194"/>
      <c r="CE23" s="194"/>
      <c r="CF23" s="194"/>
      <c r="CG23" s="195"/>
      <c r="CH23" s="196"/>
      <c r="CI23" s="197"/>
      <c r="CJ23" s="195"/>
      <c r="CK23" s="195"/>
      <c r="CL23" s="195"/>
      <c r="CM23" s="194"/>
      <c r="CN23" s="194"/>
      <c r="CO23" s="194"/>
      <c r="CP23" s="194"/>
      <c r="CR23" s="214"/>
      <c r="CS23" s="213">
        <f>CS22-CS21</f>
        <v>53325.539999999994</v>
      </c>
      <c r="CT23" s="221"/>
      <c r="CU23" s="220"/>
      <c r="CV23" s="220"/>
      <c r="CW23" s="223"/>
      <c r="CX23" s="223"/>
      <c r="CY23" s="223"/>
      <c r="DB23" s="208"/>
      <c r="DC23" s="209"/>
      <c r="DD23" s="210"/>
      <c r="DE23" s="211"/>
      <c r="DF23" s="212" t="s">
        <v>93</v>
      </c>
      <c r="DG23" s="213">
        <f>L20</f>
        <v>54324.486000000004</v>
      </c>
      <c r="DH23" s="222"/>
      <c r="DI23" s="222"/>
      <c r="DJ23" s="195"/>
      <c r="DK23" s="195"/>
      <c r="DL23" s="210"/>
      <c r="DM23" s="211"/>
      <c r="DN23" s="212" t="s">
        <v>93</v>
      </c>
      <c r="DO23" s="213">
        <f>R20</f>
        <v>26638.2</v>
      </c>
      <c r="DP23" s="222"/>
      <c r="DQ23" s="222"/>
      <c r="DR23" s="195"/>
      <c r="DS23" s="195"/>
      <c r="DT23" s="210"/>
      <c r="DU23" s="211"/>
      <c r="DV23" s="212" t="s">
        <v>93</v>
      </c>
      <c r="DW23" s="213">
        <f>X20</f>
        <v>7462.8</v>
      </c>
      <c r="DX23" s="222"/>
      <c r="DY23" s="222"/>
      <c r="DZ23" s="191"/>
    </row>
    <row r="24" spans="1:130" s="119" customFormat="1" ht="15.75">
      <c r="H24" s="125"/>
      <c r="I24" s="123"/>
      <c r="K24" s="125"/>
      <c r="M24" s="125"/>
      <c r="N24" s="125"/>
      <c r="O24" s="123"/>
      <c r="Q24" s="125"/>
      <c r="S24" s="125"/>
      <c r="T24" s="125"/>
      <c r="U24" s="123"/>
      <c r="W24" s="125"/>
      <c r="Y24" s="125"/>
      <c r="Z24" s="125"/>
      <c r="AA24" s="91"/>
      <c r="AB24" s="39"/>
      <c r="AC24" s="39"/>
      <c r="AD24" s="39"/>
      <c r="AE24" s="39"/>
      <c r="AF24" s="121"/>
      <c r="AG24" s="106"/>
      <c r="AH24" s="107"/>
      <c r="AI24" s="108"/>
      <c r="AJ24" s="108"/>
      <c r="AK24" s="109"/>
      <c r="AL24" s="109"/>
      <c r="AM24" s="109"/>
      <c r="AN24" s="109"/>
      <c r="AO24" s="109"/>
      <c r="AP24" s="109"/>
      <c r="AQ24" s="109"/>
      <c r="AR24" s="121"/>
      <c r="AS24" s="125"/>
      <c r="AT24" s="123"/>
      <c r="AV24" s="125"/>
      <c r="AX24" s="125"/>
      <c r="AY24" s="125"/>
      <c r="AZ24" s="123"/>
      <c r="BB24" s="125"/>
      <c r="BD24" s="125"/>
      <c r="BE24" s="125"/>
      <c r="BF24" s="123"/>
      <c r="BH24" s="125"/>
      <c r="BJ24" s="125"/>
      <c r="BK24" s="125"/>
      <c r="BM24" s="125"/>
      <c r="BN24" s="123"/>
      <c r="BP24" s="125"/>
      <c r="BQ24" s="125"/>
      <c r="BR24" s="125"/>
      <c r="BS24" s="189"/>
      <c r="BT24" s="189"/>
      <c r="BU24" s="189"/>
      <c r="BV24" s="189"/>
      <c r="BW24" s="125"/>
      <c r="BX24" s="123"/>
      <c r="BZ24" s="125"/>
      <c r="CA24" s="125"/>
      <c r="CB24" s="125"/>
      <c r="CC24" s="189"/>
      <c r="CD24" s="189"/>
      <c r="CE24" s="189"/>
      <c r="CF24" s="189"/>
      <c r="CG24" s="187"/>
      <c r="CH24" s="188"/>
      <c r="CI24" s="189"/>
      <c r="CJ24" s="187"/>
      <c r="CK24" s="187"/>
      <c r="CL24" s="187"/>
      <c r="CM24" s="189"/>
      <c r="CN24" s="189"/>
      <c r="CO24" s="189"/>
      <c r="CP24" s="189"/>
      <c r="CR24" s="214" t="s">
        <v>93</v>
      </c>
      <c r="CS24" s="213">
        <f>SUM(L20,R20,X20)</f>
        <v>88425.486000000004</v>
      </c>
      <c r="CT24" s="221" t="s">
        <v>100</v>
      </c>
      <c r="CU24" s="220">
        <f>COUNTIF(CU3:CU18,"out")</f>
        <v>2</v>
      </c>
      <c r="CV24" s="216">
        <f>CU24/$CU$25</f>
        <v>0.125</v>
      </c>
      <c r="CW24" s="224"/>
      <c r="CX24" s="224"/>
      <c r="CY24" s="224"/>
      <c r="DB24" s="208"/>
      <c r="DC24" s="209"/>
      <c r="DD24" s="211"/>
      <c r="DE24" s="211"/>
      <c r="DF24" s="214" t="s">
        <v>94</v>
      </c>
      <c r="DG24" s="213">
        <f>DG23-DG22</f>
        <v>31471.686000000002</v>
      </c>
      <c r="DH24" s="222"/>
      <c r="DI24" s="222"/>
      <c r="DJ24" s="191"/>
      <c r="DK24" s="191"/>
      <c r="DL24" s="211"/>
      <c r="DM24" s="211"/>
      <c r="DN24" s="214" t="s">
        <v>94</v>
      </c>
      <c r="DO24" s="213">
        <f>DO23-DO22</f>
        <v>14823</v>
      </c>
      <c r="DP24" s="222"/>
      <c r="DQ24" s="222"/>
      <c r="DR24" s="191"/>
      <c r="DS24" s="191"/>
      <c r="DT24" s="211"/>
      <c r="DU24" s="211"/>
      <c r="DV24" s="214" t="s">
        <v>94</v>
      </c>
      <c r="DW24" s="213">
        <f>DW23-DW22</f>
        <v>-7705.800000000002</v>
      </c>
      <c r="DX24" s="222"/>
      <c r="DY24" s="222"/>
      <c r="DZ24" s="191"/>
    </row>
    <row r="25" spans="1:130" s="119" customFormat="1" ht="15.75">
      <c r="H25" s="125"/>
      <c r="I25" s="123"/>
      <c r="K25" s="125"/>
      <c r="M25" s="125"/>
      <c r="N25" s="125"/>
      <c r="O25" s="123"/>
      <c r="Q25" s="125"/>
      <c r="S25" s="125"/>
      <c r="T25" s="125"/>
      <c r="U25" s="123"/>
      <c r="W25" s="125"/>
      <c r="Y25" s="125"/>
      <c r="Z25" s="125"/>
      <c r="AA25" s="91"/>
      <c r="AB25" s="39"/>
      <c r="AC25" s="39"/>
      <c r="AD25" s="39"/>
      <c r="AE25" s="39"/>
      <c r="AF25" s="121"/>
      <c r="AG25" s="110"/>
      <c r="AH25" s="107"/>
      <c r="AI25" s="111"/>
      <c r="AJ25" s="111"/>
      <c r="AK25" s="112"/>
      <c r="AL25" s="112"/>
      <c r="AM25" s="112"/>
      <c r="AN25" s="112"/>
      <c r="AO25" s="112"/>
      <c r="AP25" s="112"/>
      <c r="AQ25" s="112"/>
      <c r="AR25" s="121"/>
      <c r="AS25" s="125"/>
      <c r="AT25" s="123"/>
      <c r="AV25" s="125"/>
      <c r="AX25" s="125"/>
      <c r="AY25" s="125"/>
      <c r="AZ25" s="123"/>
      <c r="BB25" s="125"/>
      <c r="BD25" s="125"/>
      <c r="BE25" s="125"/>
      <c r="BF25" s="123"/>
      <c r="BH25" s="125"/>
      <c r="BJ25" s="125"/>
      <c r="BK25" s="125"/>
      <c r="BM25" s="125"/>
      <c r="BN25" s="123"/>
      <c r="BP25" s="125"/>
      <c r="BQ25" s="125"/>
      <c r="BR25" s="125"/>
      <c r="BW25" s="125"/>
      <c r="BX25" s="123"/>
      <c r="BZ25" s="125"/>
      <c r="CA25" s="125"/>
      <c r="CB25" s="125"/>
      <c r="CG25" s="125"/>
      <c r="CH25" s="123"/>
      <c r="CJ25" s="125"/>
      <c r="CK25" s="125"/>
      <c r="CL25" s="125"/>
      <c r="CR25" s="215"/>
      <c r="CS25" s="213">
        <f>CS24-CS21</f>
        <v>55922.885999999999</v>
      </c>
      <c r="CU25" s="220">
        <f>SUBTOTAL(9,CU21:CU24)</f>
        <v>16</v>
      </c>
      <c r="CV25" s="220"/>
      <c r="CW25" s="223"/>
      <c r="CX25" s="223"/>
      <c r="CY25" s="223"/>
      <c r="DB25" s="208"/>
      <c r="DC25" s="209"/>
      <c r="DD25" s="211"/>
      <c r="DE25" s="211"/>
      <c r="DF25" s="215"/>
      <c r="DG25" s="216">
        <f>DG24/DG23</f>
        <v>0.5793278191348189</v>
      </c>
      <c r="DH25" s="224"/>
      <c r="DI25" s="224"/>
      <c r="DJ25" s="125"/>
      <c r="DK25" s="125"/>
      <c r="DL25" s="211"/>
      <c r="DM25" s="211"/>
      <c r="DN25" s="215"/>
      <c r="DO25" s="216">
        <f>DO24/DO23</f>
        <v>0.55645651733225221</v>
      </c>
      <c r="DP25" s="224"/>
      <c r="DQ25" s="224"/>
      <c r="DR25" s="125"/>
      <c r="DS25" s="125"/>
      <c r="DT25" s="211"/>
      <c r="DU25" s="211"/>
      <c r="DV25" s="215"/>
      <c r="DW25" s="216">
        <f>DW24/DW23</f>
        <v>-1.0325615050651233</v>
      </c>
      <c r="DX25" s="224"/>
      <c r="DY25" s="224"/>
      <c r="DZ25" s="125"/>
    </row>
    <row r="26" spans="1:130" s="119" customFormat="1" ht="15.75">
      <c r="H26" s="125"/>
      <c r="I26" s="123"/>
      <c r="K26" s="125"/>
      <c r="M26" s="125"/>
      <c r="N26" s="125"/>
      <c r="O26" s="123"/>
      <c r="Q26" s="125"/>
      <c r="S26" s="125"/>
      <c r="T26" s="125"/>
      <c r="U26" s="123"/>
      <c r="W26" s="125"/>
      <c r="Y26" s="125"/>
      <c r="Z26" s="125"/>
      <c r="AA26" s="91"/>
      <c r="AB26" s="39"/>
      <c r="AC26" s="39"/>
      <c r="AD26" s="39"/>
      <c r="AE26" s="39"/>
      <c r="AF26" s="121"/>
      <c r="AG26" s="113"/>
      <c r="AH26" s="107"/>
      <c r="AI26" s="108"/>
      <c r="AJ26" s="111"/>
      <c r="AK26" s="109"/>
      <c r="AL26" s="109"/>
      <c r="AM26" s="109"/>
      <c r="AN26" s="109"/>
      <c r="AO26" s="109"/>
      <c r="AP26" s="109"/>
      <c r="AQ26" s="109"/>
      <c r="AR26" s="121"/>
      <c r="AS26" s="125"/>
      <c r="AT26" s="123"/>
      <c r="AV26" s="125"/>
      <c r="AX26" s="125"/>
      <c r="AY26" s="125"/>
      <c r="AZ26" s="123"/>
      <c r="BB26" s="125"/>
      <c r="BD26" s="125"/>
      <c r="BE26" s="125"/>
      <c r="BF26" s="123"/>
      <c r="BH26" s="125"/>
      <c r="BJ26" s="125"/>
      <c r="BK26" s="125"/>
      <c r="BM26" s="125"/>
      <c r="BN26" s="123"/>
      <c r="BP26" s="125"/>
      <c r="BQ26" s="125"/>
      <c r="BR26" s="125"/>
      <c r="BW26" s="125"/>
      <c r="BX26" s="123"/>
      <c r="BZ26" s="125"/>
      <c r="CA26" s="125"/>
      <c r="CB26" s="125"/>
      <c r="CG26" s="125"/>
      <c r="CH26" s="123"/>
      <c r="CJ26" s="125"/>
      <c r="CK26" s="125"/>
      <c r="CL26" s="125"/>
      <c r="DB26" s="208"/>
      <c r="DC26" s="209"/>
      <c r="DD26" s="211"/>
      <c r="DE26" s="211"/>
      <c r="DF26" s="211"/>
      <c r="DG26" s="211"/>
      <c r="DH26" s="211"/>
      <c r="DI26" s="211"/>
      <c r="DJ26" s="125"/>
      <c r="DK26" s="125"/>
      <c r="DL26" s="211"/>
      <c r="DM26" s="211"/>
      <c r="DN26" s="211"/>
      <c r="DO26" s="211"/>
      <c r="DP26" s="211"/>
      <c r="DQ26" s="211"/>
      <c r="DR26" s="125"/>
      <c r="DS26" s="125"/>
      <c r="DT26" s="211"/>
      <c r="DU26" s="211"/>
      <c r="DV26" s="211"/>
      <c r="DW26" s="211"/>
      <c r="DX26" s="211"/>
      <c r="DY26" s="211"/>
      <c r="DZ26" s="125"/>
    </row>
    <row r="27" spans="1:130" s="119" customFormat="1" ht="16.5" thickBot="1">
      <c r="H27" s="125"/>
      <c r="I27" s="123"/>
      <c r="K27" s="125"/>
      <c r="M27" s="125"/>
      <c r="N27" s="125"/>
      <c r="O27" s="123"/>
      <c r="Q27" s="125"/>
      <c r="S27" s="125"/>
      <c r="T27" s="125"/>
      <c r="U27" s="123"/>
      <c r="W27" s="125"/>
      <c r="Y27" s="125"/>
      <c r="Z27" s="125"/>
      <c r="AA27" s="91"/>
      <c r="AB27" s="39"/>
      <c r="AC27" s="39"/>
      <c r="AD27" s="39"/>
      <c r="AE27" s="39"/>
      <c r="AF27" s="121"/>
      <c r="AG27" s="113"/>
      <c r="AH27" s="107"/>
      <c r="AI27" s="111"/>
      <c r="AJ27" s="111"/>
      <c r="AK27" s="109"/>
      <c r="AL27" s="109"/>
      <c r="AM27" s="109"/>
      <c r="AN27" s="109"/>
      <c r="AO27" s="109"/>
      <c r="AP27" s="109"/>
      <c r="AQ27" s="109"/>
      <c r="AR27" s="121"/>
      <c r="AS27" s="125"/>
      <c r="AT27" s="123"/>
      <c r="AV27" s="125"/>
      <c r="AX27" s="125"/>
      <c r="AY27" s="125"/>
      <c r="AZ27" s="123"/>
      <c r="BB27" s="125"/>
      <c r="BD27" s="125"/>
      <c r="BE27" s="125"/>
      <c r="BF27" s="123"/>
      <c r="BH27" s="125"/>
      <c r="BJ27" s="125"/>
      <c r="BK27" s="125"/>
      <c r="BM27" s="125"/>
      <c r="BN27" s="123"/>
      <c r="BP27" s="125"/>
      <c r="BQ27" s="125"/>
      <c r="BR27" s="125"/>
      <c r="BW27" s="125"/>
      <c r="BX27" s="123"/>
      <c r="BZ27" s="125"/>
      <c r="CA27" s="125"/>
      <c r="CB27" s="125"/>
      <c r="CG27" s="125"/>
      <c r="CH27" s="123"/>
      <c r="CJ27" s="125"/>
      <c r="CK27" s="125"/>
      <c r="CL27" s="125"/>
      <c r="DB27" s="208"/>
      <c r="DC27" s="209"/>
      <c r="DD27" s="211"/>
      <c r="DE27" s="211"/>
      <c r="DF27" s="214" t="s">
        <v>108</v>
      </c>
      <c r="DG27" s="213">
        <f>AW20</f>
        <v>52596.486000000004</v>
      </c>
      <c r="DH27" s="222"/>
      <c r="DI27" s="222"/>
      <c r="DJ27" s="125"/>
      <c r="DK27" s="125"/>
      <c r="DL27" s="211"/>
      <c r="DM27" s="211"/>
      <c r="DN27" s="214" t="s">
        <v>97</v>
      </c>
      <c r="DO27" s="213">
        <f>BC20</f>
        <v>25768.853999999999</v>
      </c>
      <c r="DP27" s="222"/>
      <c r="DQ27" s="222"/>
      <c r="DR27" s="125"/>
      <c r="DS27" s="125"/>
      <c r="DT27" s="211"/>
      <c r="DU27" s="211"/>
      <c r="DV27" s="214" t="s">
        <v>97</v>
      </c>
      <c r="DW27" s="213">
        <f>BI20</f>
        <v>7462.8</v>
      </c>
      <c r="DX27" s="222"/>
      <c r="DY27" s="222"/>
      <c r="DZ27" s="125"/>
    </row>
    <row r="28" spans="1:130" s="119" customFormat="1" ht="18.75">
      <c r="H28" s="125"/>
      <c r="I28" s="123"/>
      <c r="K28" s="125"/>
      <c r="M28" s="125"/>
      <c r="N28" s="125"/>
      <c r="O28" s="123"/>
      <c r="Q28" s="125"/>
      <c r="S28" s="125"/>
      <c r="T28" s="125"/>
      <c r="U28" s="123"/>
      <c r="W28" s="125"/>
      <c r="Y28" s="125"/>
      <c r="Z28" s="125"/>
      <c r="AA28" s="91"/>
      <c r="AB28" s="39"/>
      <c r="AC28" s="39"/>
      <c r="AD28" s="39"/>
      <c r="AE28" s="39"/>
      <c r="AF28" s="121"/>
      <c r="AG28" s="113"/>
      <c r="AH28" s="107"/>
      <c r="AI28" s="111"/>
      <c r="AJ28" s="111"/>
      <c r="AK28" s="114"/>
      <c r="AL28" s="114"/>
      <c r="AM28" s="114"/>
      <c r="AN28" s="114"/>
      <c r="AO28" s="114"/>
      <c r="AP28" s="114"/>
      <c r="AQ28" s="114"/>
      <c r="AR28" s="121"/>
      <c r="AS28" s="125"/>
      <c r="AT28" s="123"/>
      <c r="AV28" s="125"/>
      <c r="AX28" s="125"/>
      <c r="AY28" s="125"/>
      <c r="AZ28" s="123"/>
      <c r="BB28" s="125"/>
      <c r="BD28" s="125"/>
      <c r="BE28" s="125"/>
      <c r="BF28" s="123"/>
      <c r="BH28" s="125"/>
      <c r="BJ28" s="125"/>
      <c r="BK28" s="125"/>
      <c r="BM28" s="125"/>
      <c r="BN28" s="123"/>
      <c r="BP28" s="125"/>
      <c r="BQ28" s="125"/>
      <c r="BR28" s="125"/>
      <c r="BW28" s="125"/>
      <c r="BX28" s="123"/>
      <c r="BZ28" s="125"/>
      <c r="CA28" s="125"/>
      <c r="CB28" s="125"/>
      <c r="CG28" s="125"/>
      <c r="CH28" s="123"/>
      <c r="CJ28" s="125"/>
      <c r="CK28" s="125"/>
      <c r="CL28" s="125"/>
      <c r="CR28" s="242" t="s">
        <v>101</v>
      </c>
      <c r="CS28" s="243">
        <f>[1]Otwarcie!CT28</f>
        <v>0</v>
      </c>
      <c r="DB28" s="208"/>
      <c r="DC28" s="209"/>
      <c r="DD28" s="211"/>
      <c r="DE28" s="211" t="s">
        <v>94</v>
      </c>
      <c r="DF28" s="215"/>
      <c r="DG28" s="213">
        <f>DG27-DG22</f>
        <v>29743.686000000002</v>
      </c>
      <c r="DH28" s="222"/>
      <c r="DI28" s="222"/>
      <c r="DJ28" s="125"/>
      <c r="DK28" s="125"/>
      <c r="DL28" s="211"/>
      <c r="DM28" s="211" t="s">
        <v>94</v>
      </c>
      <c r="DN28" s="215"/>
      <c r="DO28" s="213">
        <f>DO27-DO22</f>
        <v>13953.653999999999</v>
      </c>
      <c r="DP28" s="222"/>
      <c r="DQ28" s="222"/>
      <c r="DR28" s="125"/>
      <c r="DS28" s="125"/>
      <c r="DT28" s="211"/>
      <c r="DU28" s="211" t="s">
        <v>94</v>
      </c>
      <c r="DV28" s="215"/>
      <c r="DW28" s="213">
        <f>DW27-DW22</f>
        <v>-7705.800000000002</v>
      </c>
      <c r="DX28" s="222"/>
      <c r="DY28" s="222"/>
      <c r="DZ28" s="125"/>
    </row>
    <row r="29" spans="1:130" s="119" customFormat="1" ht="19.5" thickBot="1">
      <c r="H29" s="125"/>
      <c r="I29" s="123"/>
      <c r="K29" s="125"/>
      <c r="M29" s="125"/>
      <c r="N29" s="125"/>
      <c r="O29" s="123"/>
      <c r="Q29" s="125"/>
      <c r="S29" s="125"/>
      <c r="T29" s="125"/>
      <c r="U29" s="123"/>
      <c r="W29" s="125"/>
      <c r="Y29" s="125"/>
      <c r="Z29" s="125"/>
      <c r="AA29" s="91"/>
      <c r="AB29" s="39"/>
      <c r="AC29" s="39"/>
      <c r="AD29" s="39"/>
      <c r="AE29" s="39"/>
      <c r="AF29" s="121"/>
      <c r="AG29" s="113"/>
      <c r="AH29" s="107"/>
      <c r="AI29" s="111"/>
      <c r="AJ29" s="111"/>
      <c r="AK29" s="111"/>
      <c r="AL29" s="111"/>
      <c r="AM29" s="111"/>
      <c r="AN29" s="111"/>
      <c r="AO29" s="111"/>
      <c r="AP29" s="111"/>
      <c r="AQ29" s="111"/>
      <c r="AR29" s="121"/>
      <c r="AS29" s="125"/>
      <c r="AT29" s="123"/>
      <c r="AV29" s="125"/>
      <c r="AX29" s="125"/>
      <c r="AY29" s="125"/>
      <c r="AZ29" s="123"/>
      <c r="BB29" s="125"/>
      <c r="BD29" s="125"/>
      <c r="BE29" s="125"/>
      <c r="BF29" s="123"/>
      <c r="BH29" s="125"/>
      <c r="BJ29" s="125"/>
      <c r="BK29" s="125"/>
      <c r="BM29" s="125"/>
      <c r="BN29" s="123"/>
      <c r="BP29" s="125"/>
      <c r="BQ29" s="125"/>
      <c r="BR29" s="125"/>
      <c r="BW29" s="125"/>
      <c r="BX29" s="123"/>
      <c r="BZ29" s="125"/>
      <c r="CA29" s="125"/>
      <c r="CB29" s="125"/>
      <c r="CG29" s="125"/>
      <c r="CH29" s="123"/>
      <c r="CJ29" s="125"/>
      <c r="CK29" s="125"/>
      <c r="CL29" s="125"/>
      <c r="CR29" s="242" t="s">
        <v>102</v>
      </c>
      <c r="CS29" s="244">
        <f>[1]Otwarcie!CT29</f>
        <v>0</v>
      </c>
      <c r="DC29" s="125"/>
      <c r="DD29" s="123"/>
      <c r="DF29" s="125"/>
      <c r="DJ29" s="125"/>
      <c r="DK29" s="125"/>
      <c r="DL29" s="123"/>
      <c r="DN29" s="125"/>
      <c r="DR29" s="125"/>
      <c r="DS29" s="125"/>
      <c r="DT29" s="123"/>
      <c r="DV29" s="125"/>
      <c r="DZ29" s="125"/>
    </row>
    <row r="30" spans="1:130" s="119" customFormat="1" ht="18.75">
      <c r="H30" s="125"/>
      <c r="I30" s="123"/>
      <c r="K30" s="125"/>
      <c r="M30" s="125"/>
      <c r="N30" s="125"/>
      <c r="O30" s="123"/>
      <c r="Q30" s="125"/>
      <c r="S30" s="125"/>
      <c r="T30" s="125"/>
      <c r="U30" s="123"/>
      <c r="W30" s="125"/>
      <c r="Y30" s="125"/>
      <c r="Z30" s="125"/>
      <c r="AA30" s="91"/>
      <c r="AB30" s="39"/>
      <c r="AC30" s="39"/>
      <c r="AD30" s="39"/>
      <c r="AE30" s="39"/>
      <c r="AF30" s="121"/>
      <c r="AG30" s="113"/>
      <c r="AH30" s="107"/>
      <c r="AI30" s="111"/>
      <c r="AJ30" s="111"/>
      <c r="AK30" s="111"/>
      <c r="AL30" s="111"/>
      <c r="AM30" s="111"/>
      <c r="AN30" s="111"/>
      <c r="AO30" s="111"/>
      <c r="AP30" s="111"/>
      <c r="AQ30" s="111"/>
      <c r="AR30" s="121"/>
      <c r="AS30" s="125"/>
      <c r="AT30" s="123"/>
      <c r="AV30" s="125"/>
      <c r="AX30" s="125"/>
      <c r="AY30" s="125"/>
      <c r="AZ30" s="123"/>
      <c r="BB30" s="125"/>
      <c r="BD30" s="125"/>
      <c r="BE30" s="125"/>
      <c r="BF30" s="123"/>
      <c r="BH30" s="125"/>
      <c r="BJ30" s="125"/>
      <c r="BK30" s="125"/>
      <c r="BM30" s="125"/>
      <c r="BN30" s="123"/>
      <c r="BP30" s="125"/>
      <c r="BQ30" s="125"/>
      <c r="BR30" s="125"/>
      <c r="BW30" s="125"/>
      <c r="BX30" s="123"/>
      <c r="BZ30" s="125"/>
      <c r="CA30" s="125"/>
      <c r="CB30" s="125"/>
      <c r="CG30" s="125"/>
      <c r="CH30" s="123"/>
      <c r="CJ30" s="125"/>
      <c r="CK30" s="125"/>
      <c r="CL30" s="125"/>
      <c r="CR30" s="242" t="s">
        <v>103</v>
      </c>
      <c r="CS30" s="243" t="e">
        <f>[1]braki!#REF!</f>
        <v>#REF!</v>
      </c>
      <c r="DC30" s="125"/>
      <c r="DD30" s="123"/>
      <c r="DF30" s="125"/>
      <c r="DJ30" s="125"/>
      <c r="DK30" s="125"/>
      <c r="DL30" s="123"/>
      <c r="DN30" s="125"/>
      <c r="DR30" s="125"/>
      <c r="DS30" s="125"/>
      <c r="DT30" s="123"/>
      <c r="DV30" s="125"/>
      <c r="DZ30" s="125"/>
    </row>
    <row r="31" spans="1:130" s="119" customFormat="1" ht="19.5" thickBot="1">
      <c r="H31" s="125"/>
      <c r="I31" s="123"/>
      <c r="K31" s="125"/>
      <c r="M31" s="125"/>
      <c r="N31" s="125"/>
      <c r="O31" s="123"/>
      <c r="Q31" s="125"/>
      <c r="S31" s="125"/>
      <c r="T31" s="125"/>
      <c r="U31" s="123"/>
      <c r="W31" s="125"/>
      <c r="Y31" s="125"/>
      <c r="Z31" s="125"/>
      <c r="AA31" s="91"/>
      <c r="AB31" s="39"/>
      <c r="AC31" s="39"/>
      <c r="AD31" s="39"/>
      <c r="AE31" s="39"/>
      <c r="AG31" s="38"/>
      <c r="AH31" s="35"/>
      <c r="AI31" s="37"/>
      <c r="AJ31" s="37"/>
      <c r="AK31" s="37"/>
      <c r="AL31" s="37"/>
      <c r="AM31" s="37"/>
      <c r="AN31" s="37"/>
      <c r="AO31" s="37"/>
      <c r="AP31" s="37"/>
      <c r="AQ31" s="37"/>
      <c r="AS31" s="125"/>
      <c r="AT31" s="123"/>
      <c r="AV31" s="125"/>
      <c r="AX31" s="125"/>
      <c r="AY31" s="125"/>
      <c r="AZ31" s="123"/>
      <c r="BB31" s="125"/>
      <c r="BD31" s="125"/>
      <c r="BE31" s="125"/>
      <c r="BF31" s="123"/>
      <c r="BH31" s="125"/>
      <c r="BJ31" s="125"/>
      <c r="BK31" s="125"/>
      <c r="BM31" s="125"/>
      <c r="BN31" s="123"/>
      <c r="BP31" s="125"/>
      <c r="BQ31" s="125"/>
      <c r="BR31" s="125"/>
      <c r="BW31" s="125"/>
      <c r="BX31" s="123"/>
      <c r="BZ31" s="125"/>
      <c r="CA31" s="125"/>
      <c r="CB31" s="125"/>
      <c r="CG31" s="125"/>
      <c r="CH31" s="123"/>
      <c r="CJ31" s="125"/>
      <c r="CK31" s="125"/>
      <c r="CL31" s="125"/>
      <c r="CR31" s="242" t="s">
        <v>104</v>
      </c>
      <c r="CS31" s="244" t="e">
        <f>[1]braki!#REF!</f>
        <v>#REF!</v>
      </c>
      <c r="DC31" s="125"/>
      <c r="DD31" s="123"/>
      <c r="DF31" s="125"/>
      <c r="DJ31" s="125"/>
      <c r="DK31" s="125"/>
      <c r="DL31" s="123"/>
      <c r="DN31" s="125"/>
      <c r="DR31" s="125"/>
      <c r="DS31" s="125"/>
      <c r="DT31" s="123"/>
      <c r="DV31" s="125"/>
      <c r="DZ31" s="125"/>
    </row>
    <row r="32" spans="1:130" s="119" customFormat="1" ht="18.75">
      <c r="H32" s="125"/>
      <c r="I32" s="123"/>
      <c r="K32" s="125"/>
      <c r="M32" s="125"/>
      <c r="N32" s="125"/>
      <c r="O32" s="123"/>
      <c r="Q32" s="125"/>
      <c r="S32" s="125"/>
      <c r="T32" s="125"/>
      <c r="U32" s="123"/>
      <c r="W32" s="125"/>
      <c r="Y32" s="125"/>
      <c r="Z32" s="125"/>
      <c r="AA32" s="91"/>
      <c r="AB32" s="39"/>
      <c r="AC32" s="39"/>
      <c r="AD32" s="39"/>
      <c r="AE32" s="39"/>
      <c r="AG32" s="38"/>
      <c r="AH32" s="35"/>
      <c r="AI32" s="37"/>
      <c r="AJ32" s="37"/>
      <c r="AK32" s="37"/>
      <c r="AL32" s="37"/>
      <c r="AM32" s="37"/>
      <c r="AN32" s="37"/>
      <c r="AO32" s="37"/>
      <c r="AP32" s="37"/>
      <c r="AQ32" s="37"/>
      <c r="AS32" s="125"/>
      <c r="AT32" s="123"/>
      <c r="AV32" s="125"/>
      <c r="AX32" s="125"/>
      <c r="AY32" s="125"/>
      <c r="AZ32" s="123"/>
      <c r="BB32" s="125"/>
      <c r="BD32" s="125"/>
      <c r="BE32" s="125"/>
      <c r="BF32" s="123"/>
      <c r="BH32" s="125"/>
      <c r="BJ32" s="125"/>
      <c r="BK32" s="125"/>
      <c r="BM32" s="125"/>
      <c r="BN32" s="123"/>
      <c r="BP32" s="125"/>
      <c r="BQ32" s="125"/>
      <c r="BR32" s="125"/>
      <c r="BW32" s="125"/>
      <c r="BX32" s="123"/>
      <c r="BZ32" s="125"/>
      <c r="CA32" s="125"/>
      <c r="CB32" s="125"/>
      <c r="CG32" s="125"/>
      <c r="CH32" s="123"/>
      <c r="CJ32" s="125"/>
      <c r="CK32" s="125"/>
      <c r="CL32" s="125"/>
      <c r="CR32" s="242" t="s">
        <v>105</v>
      </c>
      <c r="CS32" s="243">
        <f>CQ21</f>
        <v>0</v>
      </c>
      <c r="DC32" s="125"/>
      <c r="DD32" s="123"/>
      <c r="DF32" s="125"/>
      <c r="DJ32" s="125"/>
      <c r="DK32" s="125"/>
      <c r="DL32" s="123"/>
      <c r="DN32" s="125"/>
      <c r="DR32" s="125"/>
      <c r="DS32" s="125"/>
      <c r="DT32" s="123"/>
      <c r="DV32" s="125"/>
      <c r="DZ32" s="125"/>
    </row>
    <row r="33" spans="8:130" s="119" customFormat="1" ht="18.75">
      <c r="H33" s="125"/>
      <c r="I33" s="123"/>
      <c r="K33" s="125"/>
      <c r="M33" s="125"/>
      <c r="N33" s="125"/>
      <c r="O33" s="123"/>
      <c r="Q33" s="125"/>
      <c r="S33" s="125"/>
      <c r="T33" s="125"/>
      <c r="U33" s="123"/>
      <c r="W33" s="125"/>
      <c r="Y33" s="125"/>
      <c r="Z33" s="125"/>
      <c r="AA33" s="91"/>
      <c r="AB33" s="39"/>
      <c r="AC33" s="39"/>
      <c r="AD33" s="39"/>
      <c r="AE33" s="39"/>
      <c r="AG33" s="38"/>
      <c r="AH33" s="35"/>
      <c r="AI33" s="37"/>
      <c r="AJ33" s="37"/>
      <c r="AK33" s="37"/>
      <c r="AL33" s="37"/>
      <c r="AM33" s="37"/>
      <c r="AN33" s="37"/>
      <c r="AO33" s="37"/>
      <c r="AP33" s="37"/>
      <c r="AQ33" s="37"/>
      <c r="AS33" s="125"/>
      <c r="AT33" s="123"/>
      <c r="AV33" s="125"/>
      <c r="AX33" s="125"/>
      <c r="AY33" s="125"/>
      <c r="AZ33" s="123"/>
      <c r="BB33" s="125"/>
      <c r="BD33" s="125"/>
      <c r="BE33" s="125"/>
      <c r="BF33" s="123"/>
      <c r="BH33" s="125"/>
      <c r="BJ33" s="125"/>
      <c r="BK33" s="125"/>
      <c r="BM33" s="125"/>
      <c r="BN33" s="123"/>
      <c r="BP33" s="125"/>
      <c r="BQ33" s="125"/>
      <c r="BR33" s="125"/>
      <c r="BW33" s="125"/>
      <c r="BX33" s="123"/>
      <c r="BZ33" s="125"/>
      <c r="CA33" s="125"/>
      <c r="CB33" s="125"/>
      <c r="CG33" s="125"/>
      <c r="CH33" s="123"/>
      <c r="CJ33" s="125"/>
      <c r="CK33" s="125"/>
      <c r="CL33" s="125"/>
      <c r="CR33" s="242" t="s">
        <v>106</v>
      </c>
      <c r="CS33" s="245">
        <f>CQ22</f>
        <v>0</v>
      </c>
      <c r="DC33" s="125"/>
      <c r="DD33" s="123"/>
      <c r="DF33" s="125"/>
      <c r="DJ33" s="125"/>
      <c r="DK33" s="125"/>
      <c r="DL33" s="123"/>
      <c r="DN33" s="125"/>
      <c r="DR33" s="125"/>
      <c r="DS33" s="125"/>
      <c r="DT33" s="123"/>
      <c r="DV33" s="125"/>
      <c r="DZ33" s="125"/>
    </row>
    <row r="34" spans="8:130" s="119" customFormat="1" ht="18">
      <c r="H34" s="125"/>
      <c r="I34" s="123"/>
      <c r="K34" s="125"/>
      <c r="M34" s="125"/>
      <c r="N34" s="125"/>
      <c r="O34" s="123"/>
      <c r="Q34" s="125"/>
      <c r="S34" s="125"/>
      <c r="T34" s="125"/>
      <c r="U34" s="123"/>
      <c r="W34" s="125"/>
      <c r="Y34" s="125"/>
      <c r="Z34" s="125"/>
      <c r="AA34" s="91"/>
      <c r="AB34" s="39"/>
      <c r="AC34" s="39"/>
      <c r="AD34" s="39"/>
      <c r="AE34" s="39"/>
      <c r="AG34" s="38"/>
      <c r="AH34" s="35"/>
      <c r="AI34" s="37"/>
      <c r="AJ34" s="37"/>
      <c r="AK34" s="37"/>
      <c r="AL34" s="37"/>
      <c r="AM34" s="37"/>
      <c r="AN34" s="37"/>
      <c r="AO34" s="37"/>
      <c r="AP34" s="37"/>
      <c r="AQ34" s="37"/>
      <c r="AS34" s="125"/>
      <c r="AT34" s="123"/>
      <c r="AV34" s="125"/>
      <c r="AX34" s="125"/>
      <c r="AY34" s="125"/>
      <c r="AZ34" s="123"/>
      <c r="BB34" s="125"/>
      <c r="BD34" s="125"/>
      <c r="BE34" s="125"/>
      <c r="BF34" s="123"/>
      <c r="BH34" s="125"/>
      <c r="BJ34" s="125"/>
      <c r="BK34" s="125"/>
      <c r="BM34" s="125"/>
      <c r="BN34" s="123"/>
      <c r="BP34" s="125"/>
      <c r="BQ34" s="125"/>
      <c r="BR34" s="125"/>
      <c r="BW34" s="125"/>
      <c r="BX34" s="123"/>
      <c r="BZ34" s="125"/>
      <c r="CA34" s="125"/>
      <c r="CB34" s="125"/>
      <c r="CG34" s="125"/>
      <c r="CH34" s="123"/>
      <c r="CJ34" s="125"/>
      <c r="CK34" s="125"/>
      <c r="CL34" s="125"/>
      <c r="CR34" s="246" t="s">
        <v>107</v>
      </c>
      <c r="CS34" s="247">
        <f>CQ20</f>
        <v>0</v>
      </c>
      <c r="DC34" s="125"/>
      <c r="DD34" s="123"/>
      <c r="DF34" s="125"/>
      <c r="DJ34" s="125"/>
      <c r="DK34" s="125"/>
      <c r="DL34" s="123"/>
      <c r="DN34" s="125"/>
      <c r="DR34" s="125"/>
      <c r="DS34" s="125"/>
      <c r="DT34" s="123"/>
      <c r="DV34" s="125"/>
      <c r="DZ34" s="125"/>
    </row>
    <row r="35" spans="8:130" s="119" customFormat="1">
      <c r="H35" s="125"/>
      <c r="I35" s="123"/>
      <c r="K35" s="125"/>
      <c r="M35" s="125"/>
      <c r="N35" s="125"/>
      <c r="O35" s="123"/>
      <c r="Q35" s="125"/>
      <c r="S35" s="125"/>
      <c r="T35" s="125"/>
      <c r="U35" s="123"/>
      <c r="W35" s="125"/>
      <c r="Y35" s="125"/>
      <c r="Z35" s="125"/>
      <c r="AA35" s="91"/>
      <c r="AB35" s="39"/>
      <c r="AC35" s="39"/>
      <c r="AD35" s="39"/>
      <c r="AE35" s="39"/>
      <c r="AG35" s="38"/>
      <c r="AH35" s="35"/>
      <c r="AI35" s="37"/>
      <c r="AJ35" s="37"/>
      <c r="AK35" s="37"/>
      <c r="AL35" s="37"/>
      <c r="AM35" s="37"/>
      <c r="AN35" s="37"/>
      <c r="AO35" s="37"/>
      <c r="AP35" s="37"/>
      <c r="AQ35" s="37"/>
      <c r="AS35" s="125"/>
      <c r="AT35" s="123"/>
      <c r="AV35" s="125"/>
      <c r="AX35" s="125"/>
      <c r="AY35" s="125"/>
      <c r="AZ35" s="123"/>
      <c r="BB35" s="125"/>
      <c r="BD35" s="125"/>
      <c r="BE35" s="125"/>
      <c r="BF35" s="123"/>
      <c r="BH35" s="125"/>
      <c r="BJ35" s="125"/>
      <c r="BK35" s="125"/>
      <c r="BM35" s="125"/>
      <c r="BN35" s="123"/>
      <c r="BP35" s="125"/>
      <c r="BQ35" s="125"/>
      <c r="BR35" s="125"/>
      <c r="BW35" s="125"/>
      <c r="BX35" s="123"/>
      <c r="BZ35" s="125"/>
      <c r="CA35" s="125"/>
      <c r="CB35" s="125"/>
      <c r="CG35" s="125"/>
      <c r="CH35" s="123"/>
      <c r="CJ35" s="125"/>
      <c r="CK35" s="125"/>
      <c r="CL35" s="125"/>
      <c r="DC35" s="125"/>
      <c r="DD35" s="123"/>
      <c r="DF35" s="125"/>
      <c r="DJ35" s="125"/>
      <c r="DK35" s="125"/>
      <c r="DL35" s="123"/>
      <c r="DN35" s="125"/>
      <c r="DR35" s="125"/>
      <c r="DS35" s="125"/>
      <c r="DT35" s="123"/>
      <c r="DV35" s="125"/>
      <c r="DZ35" s="125"/>
    </row>
    <row r="36" spans="8:130" s="119" customFormat="1">
      <c r="H36" s="125"/>
      <c r="I36" s="123"/>
      <c r="K36" s="125"/>
      <c r="M36" s="125"/>
      <c r="N36" s="125"/>
      <c r="O36" s="123"/>
      <c r="Q36" s="125"/>
      <c r="S36" s="125"/>
      <c r="T36" s="125"/>
      <c r="U36" s="123"/>
      <c r="W36" s="125"/>
      <c r="Y36" s="125"/>
      <c r="Z36" s="125"/>
      <c r="AA36" s="91"/>
      <c r="AB36" s="39"/>
      <c r="AC36" s="39"/>
      <c r="AD36" s="39"/>
      <c r="AE36" s="39"/>
      <c r="AG36" s="38"/>
      <c r="AH36" s="35"/>
      <c r="AI36" s="37"/>
      <c r="AJ36" s="37"/>
      <c r="AK36" s="37"/>
      <c r="AL36" s="37"/>
      <c r="AM36" s="37"/>
      <c r="AN36" s="37"/>
      <c r="AO36" s="37"/>
      <c r="AP36" s="37"/>
      <c r="AQ36" s="37"/>
      <c r="AS36" s="125"/>
      <c r="AT36" s="123"/>
      <c r="AV36" s="125"/>
      <c r="AX36" s="125"/>
      <c r="AY36" s="125"/>
      <c r="AZ36" s="123"/>
      <c r="BB36" s="125"/>
      <c r="BD36" s="125"/>
      <c r="BE36" s="125"/>
      <c r="BF36" s="123"/>
      <c r="BH36" s="125"/>
      <c r="BJ36" s="125"/>
      <c r="BK36" s="125"/>
      <c r="BM36" s="125"/>
      <c r="BN36" s="123"/>
      <c r="BP36" s="125"/>
      <c r="BQ36" s="125"/>
      <c r="BR36" s="125"/>
      <c r="BW36" s="125"/>
      <c r="BX36" s="123"/>
      <c r="BZ36" s="125"/>
      <c r="CA36" s="125"/>
      <c r="CB36" s="125"/>
      <c r="CG36" s="125"/>
      <c r="CH36" s="123"/>
      <c r="CJ36" s="125"/>
      <c r="CK36" s="125"/>
      <c r="CL36" s="125"/>
      <c r="DC36" s="125"/>
      <c r="DD36" s="123"/>
      <c r="DF36" s="125"/>
      <c r="DJ36" s="125"/>
      <c r="DK36" s="125"/>
      <c r="DL36" s="123"/>
      <c r="DN36" s="125"/>
      <c r="DR36" s="125"/>
      <c r="DS36" s="125"/>
      <c r="DT36" s="123"/>
      <c r="DV36" s="125"/>
      <c r="DZ36" s="125"/>
    </row>
    <row r="37" spans="8:130" s="119" customFormat="1">
      <c r="H37" s="125"/>
      <c r="I37" s="123"/>
      <c r="K37" s="125"/>
      <c r="M37" s="125"/>
      <c r="N37" s="125"/>
      <c r="O37" s="123"/>
      <c r="Q37" s="125"/>
      <c r="S37" s="125"/>
      <c r="T37" s="125"/>
      <c r="U37" s="123"/>
      <c r="W37" s="125"/>
      <c r="Y37" s="125"/>
      <c r="Z37" s="125"/>
      <c r="AA37" s="91"/>
      <c r="AB37" s="39"/>
      <c r="AC37" s="39"/>
      <c r="AD37" s="39"/>
      <c r="AE37" s="39"/>
      <c r="AG37" s="38"/>
      <c r="AH37" s="35"/>
      <c r="AI37" s="37"/>
      <c r="AJ37" s="37"/>
      <c r="AK37" s="37"/>
      <c r="AL37" s="37"/>
      <c r="AM37" s="37"/>
      <c r="AN37" s="37"/>
      <c r="AO37" s="37"/>
      <c r="AP37" s="37"/>
      <c r="AQ37" s="37"/>
      <c r="AS37" s="125"/>
      <c r="AT37" s="123"/>
      <c r="AV37" s="125"/>
      <c r="AX37" s="125"/>
      <c r="AY37" s="125"/>
      <c r="AZ37" s="123"/>
      <c r="BB37" s="125"/>
      <c r="BD37" s="125"/>
      <c r="BE37" s="125"/>
      <c r="BF37" s="123"/>
      <c r="BH37" s="125"/>
      <c r="BJ37" s="125"/>
      <c r="BK37" s="125"/>
      <c r="BM37" s="125"/>
      <c r="BN37" s="123"/>
      <c r="BP37" s="125"/>
      <c r="BQ37" s="125"/>
      <c r="BR37" s="125"/>
      <c r="BW37" s="125"/>
      <c r="BX37" s="123"/>
      <c r="BZ37" s="125"/>
      <c r="CA37" s="125"/>
      <c r="CB37" s="125"/>
      <c r="CG37" s="125"/>
      <c r="CH37" s="123"/>
      <c r="CJ37" s="125"/>
      <c r="CK37" s="125"/>
      <c r="CL37" s="125"/>
      <c r="DC37" s="125"/>
      <c r="DD37" s="123"/>
      <c r="DF37" s="125"/>
      <c r="DJ37" s="125"/>
      <c r="DK37" s="125"/>
      <c r="DL37" s="123"/>
      <c r="DN37" s="125"/>
      <c r="DR37" s="125"/>
      <c r="DS37" s="125"/>
      <c r="DT37" s="123"/>
      <c r="DV37" s="125"/>
      <c r="DZ37" s="125"/>
    </row>
    <row r="38" spans="8:130" s="119" customFormat="1">
      <c r="H38" s="125"/>
      <c r="I38" s="123"/>
      <c r="K38" s="125"/>
      <c r="M38" s="125"/>
      <c r="N38" s="125"/>
      <c r="O38" s="123"/>
      <c r="Q38" s="125"/>
      <c r="S38" s="125"/>
      <c r="T38" s="125"/>
      <c r="U38" s="123"/>
      <c r="W38" s="125"/>
      <c r="Y38" s="125"/>
      <c r="Z38" s="125"/>
      <c r="AA38" s="91"/>
      <c r="AB38" s="39"/>
      <c r="AC38" s="39"/>
      <c r="AD38" s="39"/>
      <c r="AE38" s="39"/>
      <c r="AG38" s="38"/>
      <c r="AH38" s="35"/>
      <c r="AI38" s="37"/>
      <c r="AJ38" s="37"/>
      <c r="AK38" s="37"/>
      <c r="AL38" s="37"/>
      <c r="AM38" s="37"/>
      <c r="AN38" s="37"/>
      <c r="AO38" s="37"/>
      <c r="AP38" s="37"/>
      <c r="AQ38" s="37"/>
      <c r="AS38" s="125"/>
      <c r="AT38" s="123"/>
      <c r="AV38" s="125"/>
      <c r="AX38" s="125"/>
      <c r="AY38" s="125"/>
      <c r="AZ38" s="123"/>
      <c r="BB38" s="125"/>
      <c r="BD38" s="125"/>
      <c r="BE38" s="125"/>
      <c r="BF38" s="123"/>
      <c r="BH38" s="125"/>
      <c r="BJ38" s="125"/>
      <c r="BK38" s="125"/>
      <c r="BM38" s="125"/>
      <c r="BN38" s="123"/>
      <c r="BP38" s="125"/>
      <c r="BQ38" s="125"/>
      <c r="BR38" s="125"/>
      <c r="BW38" s="125"/>
      <c r="BX38" s="123"/>
      <c r="BZ38" s="125"/>
      <c r="CA38" s="125"/>
      <c r="CB38" s="125"/>
      <c r="CG38" s="125"/>
      <c r="CH38" s="123"/>
      <c r="CJ38" s="125"/>
      <c r="CK38" s="125"/>
      <c r="CL38" s="125"/>
      <c r="DC38" s="125"/>
      <c r="DD38" s="123"/>
      <c r="DF38" s="125"/>
      <c r="DJ38" s="125"/>
      <c r="DK38" s="125"/>
      <c r="DL38" s="123"/>
      <c r="DN38" s="125"/>
      <c r="DR38" s="125"/>
      <c r="DS38" s="125"/>
      <c r="DT38" s="123"/>
      <c r="DV38" s="125"/>
      <c r="DZ38" s="125"/>
    </row>
    <row r="39" spans="8:130" s="119" customFormat="1">
      <c r="H39" s="125"/>
      <c r="I39" s="123"/>
      <c r="K39" s="125"/>
      <c r="M39" s="125"/>
      <c r="N39" s="125"/>
      <c r="O39" s="123"/>
      <c r="Q39" s="125"/>
      <c r="S39" s="125"/>
      <c r="T39" s="125"/>
      <c r="U39" s="123"/>
      <c r="W39" s="125"/>
      <c r="Y39" s="125"/>
      <c r="Z39" s="125"/>
      <c r="AA39" s="91"/>
      <c r="AB39" s="39"/>
      <c r="AC39" s="39"/>
      <c r="AD39" s="39"/>
      <c r="AE39" s="39"/>
      <c r="AG39" s="38"/>
      <c r="AH39" s="35"/>
      <c r="AI39" s="37"/>
      <c r="AJ39" s="37"/>
      <c r="AK39" s="37"/>
      <c r="AL39" s="37"/>
      <c r="AM39" s="37"/>
      <c r="AN39" s="37"/>
      <c r="AO39" s="37"/>
      <c r="AP39" s="37"/>
      <c r="AQ39" s="37"/>
      <c r="AS39" s="125"/>
      <c r="AT39" s="123"/>
      <c r="AV39" s="125"/>
      <c r="AX39" s="125"/>
      <c r="AY39" s="125"/>
      <c r="AZ39" s="123"/>
      <c r="BB39" s="125"/>
      <c r="BD39" s="125"/>
      <c r="BE39" s="125"/>
      <c r="BF39" s="123"/>
      <c r="BH39" s="125"/>
      <c r="BJ39" s="125"/>
      <c r="BK39" s="125"/>
      <c r="BM39" s="125"/>
      <c r="BN39" s="123"/>
      <c r="BP39" s="125"/>
      <c r="BQ39" s="125"/>
      <c r="BR39" s="125"/>
      <c r="BW39" s="125"/>
      <c r="BX39" s="123"/>
      <c r="BZ39" s="125"/>
      <c r="CA39" s="125"/>
      <c r="CB39" s="125"/>
      <c r="CG39" s="125"/>
      <c r="CH39" s="123"/>
      <c r="CJ39" s="125"/>
      <c r="CK39" s="125"/>
      <c r="CL39" s="125"/>
      <c r="DC39" s="125"/>
      <c r="DD39" s="123"/>
      <c r="DF39" s="125"/>
      <c r="DJ39" s="125"/>
      <c r="DK39" s="125"/>
      <c r="DL39" s="123"/>
      <c r="DN39" s="125"/>
      <c r="DR39" s="125"/>
      <c r="DS39" s="125"/>
      <c r="DT39" s="123"/>
      <c r="DV39" s="125"/>
      <c r="DZ39" s="125"/>
    </row>
    <row r="40" spans="8:130" s="119" customFormat="1">
      <c r="H40" s="125"/>
      <c r="I40" s="123"/>
      <c r="K40" s="125"/>
      <c r="M40" s="125"/>
      <c r="N40" s="125"/>
      <c r="O40" s="123"/>
      <c r="Q40" s="125"/>
      <c r="S40" s="125"/>
      <c r="T40" s="125"/>
      <c r="U40" s="123"/>
      <c r="W40" s="125"/>
      <c r="Y40" s="125"/>
      <c r="Z40" s="125"/>
      <c r="AA40" s="91"/>
      <c r="AB40" s="39"/>
      <c r="AC40" s="39"/>
      <c r="AD40" s="39"/>
      <c r="AE40" s="39"/>
      <c r="AG40" s="38"/>
      <c r="AH40" s="35"/>
      <c r="AI40" s="37"/>
      <c r="AJ40" s="37"/>
      <c r="AK40" s="37"/>
      <c r="AL40" s="37"/>
      <c r="AM40" s="37"/>
      <c r="AN40" s="37"/>
      <c r="AO40" s="37"/>
      <c r="AP40" s="37"/>
      <c r="AQ40" s="37"/>
      <c r="AS40" s="125"/>
      <c r="AT40" s="123"/>
      <c r="AV40" s="125"/>
      <c r="AX40" s="125"/>
      <c r="AY40" s="125"/>
      <c r="AZ40" s="123"/>
      <c r="BB40" s="125"/>
      <c r="BD40" s="125"/>
      <c r="BE40" s="125"/>
      <c r="BF40" s="123"/>
      <c r="BH40" s="125"/>
      <c r="BJ40" s="125"/>
      <c r="BK40" s="125"/>
      <c r="BM40" s="125"/>
      <c r="BN40" s="123"/>
      <c r="BP40" s="125"/>
      <c r="BQ40" s="125"/>
      <c r="BR40" s="125"/>
      <c r="BW40" s="125"/>
      <c r="BX40" s="123"/>
      <c r="BZ40" s="125"/>
      <c r="CA40" s="125"/>
      <c r="CB40" s="125"/>
      <c r="CG40" s="125"/>
      <c r="CH40" s="123"/>
      <c r="CJ40" s="125"/>
      <c r="CK40" s="125"/>
      <c r="CL40" s="125"/>
      <c r="DC40" s="125"/>
      <c r="DD40" s="123"/>
      <c r="DF40" s="125"/>
      <c r="DJ40" s="125"/>
      <c r="DK40" s="125"/>
      <c r="DL40" s="123"/>
      <c r="DN40" s="125"/>
      <c r="DR40" s="125"/>
      <c r="DS40" s="125"/>
      <c r="DT40" s="123"/>
      <c r="DV40" s="125"/>
      <c r="DZ40" s="125"/>
    </row>
    <row r="41" spans="8:130" s="119" customFormat="1">
      <c r="H41" s="125"/>
      <c r="I41" s="123"/>
      <c r="K41" s="125"/>
      <c r="M41" s="125"/>
      <c r="N41" s="125"/>
      <c r="O41" s="123"/>
      <c r="Q41" s="125"/>
      <c r="S41" s="125"/>
      <c r="T41" s="125"/>
      <c r="U41" s="123"/>
      <c r="W41" s="125"/>
      <c r="Y41" s="125"/>
      <c r="Z41" s="125"/>
      <c r="AA41" s="91"/>
      <c r="AB41" s="39"/>
      <c r="AC41" s="39"/>
      <c r="AD41" s="39"/>
      <c r="AE41" s="39"/>
      <c r="AG41" s="38"/>
      <c r="AH41" s="35"/>
      <c r="AI41" s="37"/>
      <c r="AJ41" s="37"/>
      <c r="AK41" s="37"/>
      <c r="AL41" s="37"/>
      <c r="AM41" s="37"/>
      <c r="AN41" s="37"/>
      <c r="AO41" s="37"/>
      <c r="AP41" s="37"/>
      <c r="AQ41" s="37"/>
      <c r="AS41" s="125"/>
      <c r="AT41" s="123"/>
      <c r="AV41" s="125"/>
      <c r="AX41" s="125"/>
      <c r="AY41" s="125"/>
      <c r="AZ41" s="123"/>
      <c r="BB41" s="125"/>
      <c r="BD41" s="125"/>
      <c r="BE41" s="125"/>
      <c r="BF41" s="123"/>
      <c r="BH41" s="125"/>
      <c r="BJ41" s="125"/>
      <c r="BK41" s="125"/>
      <c r="BM41" s="125"/>
      <c r="BN41" s="123"/>
      <c r="BP41" s="125"/>
      <c r="BQ41" s="125"/>
      <c r="BR41" s="125"/>
      <c r="BW41" s="125"/>
      <c r="BX41" s="123"/>
      <c r="BZ41" s="125"/>
      <c r="CA41" s="125"/>
      <c r="CB41" s="125"/>
      <c r="CG41" s="125"/>
      <c r="CH41" s="123"/>
      <c r="CJ41" s="125"/>
      <c r="CK41" s="125"/>
      <c r="CL41" s="125"/>
      <c r="DC41" s="125"/>
      <c r="DD41" s="123"/>
      <c r="DF41" s="125"/>
      <c r="DJ41" s="125"/>
      <c r="DK41" s="125"/>
      <c r="DL41" s="123"/>
      <c r="DN41" s="125"/>
      <c r="DR41" s="125"/>
      <c r="DS41" s="125"/>
      <c r="DT41" s="123"/>
      <c r="DV41" s="125"/>
      <c r="DZ41" s="125"/>
    </row>
    <row r="42" spans="8:130" s="119" customFormat="1">
      <c r="H42" s="125"/>
      <c r="I42" s="123"/>
      <c r="K42" s="125"/>
      <c r="M42" s="125"/>
      <c r="N42" s="125"/>
      <c r="O42" s="123"/>
      <c r="Q42" s="125"/>
      <c r="S42" s="125"/>
      <c r="T42" s="125"/>
      <c r="U42" s="123"/>
      <c r="W42" s="125"/>
      <c r="Y42" s="125"/>
      <c r="Z42" s="125"/>
      <c r="AA42" s="91"/>
      <c r="AB42" s="39"/>
      <c r="AC42" s="39"/>
      <c r="AD42" s="39"/>
      <c r="AE42" s="39"/>
      <c r="AG42" s="38"/>
      <c r="AH42" s="35"/>
      <c r="AI42" s="37"/>
      <c r="AJ42" s="37"/>
      <c r="AK42" s="37"/>
      <c r="AL42" s="37"/>
      <c r="AM42" s="37"/>
      <c r="AN42" s="37"/>
      <c r="AO42" s="37"/>
      <c r="AP42" s="37"/>
      <c r="AQ42" s="37"/>
      <c r="AS42" s="125"/>
      <c r="AT42" s="123"/>
      <c r="AV42" s="125"/>
      <c r="AX42" s="125"/>
      <c r="AY42" s="125"/>
      <c r="AZ42" s="123"/>
      <c r="BB42" s="125"/>
      <c r="BD42" s="125"/>
      <c r="BE42" s="125"/>
      <c r="BF42" s="123"/>
      <c r="BH42" s="125"/>
      <c r="BJ42" s="125"/>
      <c r="BK42" s="125"/>
      <c r="BM42" s="125"/>
      <c r="BN42" s="123"/>
      <c r="BP42" s="125"/>
      <c r="BQ42" s="125"/>
      <c r="BR42" s="125"/>
      <c r="BW42" s="125"/>
      <c r="BX42" s="123"/>
      <c r="BZ42" s="125"/>
      <c r="CA42" s="125"/>
      <c r="CB42" s="125"/>
      <c r="CG42" s="125"/>
      <c r="CH42" s="123"/>
      <c r="CJ42" s="125"/>
      <c r="CK42" s="125"/>
      <c r="CL42" s="125"/>
      <c r="DC42" s="125"/>
      <c r="DD42" s="123"/>
      <c r="DF42" s="125"/>
      <c r="DJ42" s="125"/>
      <c r="DK42" s="125"/>
      <c r="DL42" s="123"/>
      <c r="DN42" s="125"/>
      <c r="DR42" s="125"/>
      <c r="DS42" s="125"/>
      <c r="DT42" s="123"/>
      <c r="DV42" s="125"/>
      <c r="DZ42" s="125"/>
    </row>
    <row r="43" spans="8:130" s="119" customFormat="1">
      <c r="H43" s="125"/>
      <c r="I43" s="123"/>
      <c r="K43" s="125"/>
      <c r="M43" s="125"/>
      <c r="N43" s="125"/>
      <c r="O43" s="123"/>
      <c r="Q43" s="125"/>
      <c r="S43" s="125"/>
      <c r="T43" s="125"/>
      <c r="U43" s="123"/>
      <c r="W43" s="125"/>
      <c r="Y43" s="125"/>
      <c r="Z43" s="125"/>
      <c r="AA43" s="91"/>
      <c r="AB43" s="39"/>
      <c r="AC43" s="39"/>
      <c r="AD43" s="39"/>
      <c r="AE43" s="39"/>
      <c r="AG43" s="38"/>
      <c r="AH43" s="35"/>
      <c r="AI43" s="37"/>
      <c r="AJ43" s="37"/>
      <c r="AK43" s="37"/>
      <c r="AL43" s="37"/>
      <c r="AM43" s="37"/>
      <c r="AN43" s="37"/>
      <c r="AO43" s="37"/>
      <c r="AP43" s="37"/>
      <c r="AQ43" s="37"/>
      <c r="AS43" s="125"/>
      <c r="AT43" s="123"/>
      <c r="AV43" s="125"/>
      <c r="AX43" s="125"/>
      <c r="AY43" s="125"/>
      <c r="AZ43" s="123"/>
      <c r="BB43" s="125"/>
      <c r="BD43" s="125"/>
      <c r="BE43" s="125"/>
      <c r="BF43" s="123"/>
      <c r="BH43" s="125"/>
      <c r="BJ43" s="125"/>
      <c r="BK43" s="125"/>
      <c r="BM43" s="125"/>
      <c r="BN43" s="123"/>
      <c r="BP43" s="125"/>
      <c r="BQ43" s="125"/>
      <c r="BR43" s="125"/>
      <c r="BW43" s="125"/>
      <c r="BX43" s="123"/>
      <c r="BZ43" s="125"/>
      <c r="CA43" s="125"/>
      <c r="CB43" s="125"/>
      <c r="CG43" s="125"/>
      <c r="CH43" s="123"/>
      <c r="CJ43" s="125"/>
      <c r="CK43" s="125"/>
      <c r="CL43" s="125"/>
      <c r="DC43" s="125"/>
      <c r="DD43" s="123"/>
      <c r="DF43" s="125"/>
      <c r="DJ43" s="125"/>
      <c r="DK43" s="125"/>
      <c r="DL43" s="123"/>
      <c r="DN43" s="125"/>
      <c r="DR43" s="125"/>
      <c r="DS43" s="125"/>
      <c r="DT43" s="123"/>
      <c r="DV43" s="125"/>
      <c r="DZ43" s="125"/>
    </row>
    <row r="44" spans="8:130" s="119" customFormat="1">
      <c r="H44" s="125"/>
      <c r="I44" s="123"/>
      <c r="K44" s="125"/>
      <c r="M44" s="125"/>
      <c r="N44" s="125"/>
      <c r="O44" s="123"/>
      <c r="Q44" s="125"/>
      <c r="S44" s="125"/>
      <c r="T44" s="125"/>
      <c r="U44" s="123"/>
      <c r="W44" s="125"/>
      <c r="Y44" s="125"/>
      <c r="Z44" s="125"/>
      <c r="AA44" s="91"/>
      <c r="AB44" s="39"/>
      <c r="AC44" s="39"/>
      <c r="AD44" s="39"/>
      <c r="AE44" s="39"/>
      <c r="AG44" s="38"/>
      <c r="AH44" s="35"/>
      <c r="AI44" s="37"/>
      <c r="AJ44" s="37"/>
      <c r="AK44" s="37"/>
      <c r="AL44" s="37"/>
      <c r="AM44" s="37"/>
      <c r="AN44" s="37"/>
      <c r="AO44" s="37"/>
      <c r="AP44" s="37"/>
      <c r="AQ44" s="37"/>
      <c r="AS44" s="125"/>
      <c r="AT44" s="123"/>
      <c r="AV44" s="125"/>
      <c r="AX44" s="125"/>
      <c r="AY44" s="125"/>
      <c r="AZ44" s="123"/>
      <c r="BB44" s="125"/>
      <c r="BD44" s="125"/>
      <c r="BE44" s="125"/>
      <c r="BF44" s="123"/>
      <c r="BH44" s="125"/>
      <c r="BJ44" s="125"/>
      <c r="BK44" s="125"/>
      <c r="BM44" s="125"/>
      <c r="BN44" s="123"/>
      <c r="BP44" s="125"/>
      <c r="BQ44" s="125"/>
      <c r="BR44" s="125"/>
      <c r="BW44" s="125"/>
      <c r="BX44" s="123"/>
      <c r="BZ44" s="125"/>
      <c r="CA44" s="125"/>
      <c r="CB44" s="125"/>
      <c r="CG44" s="125"/>
      <c r="CH44" s="123"/>
      <c r="CJ44" s="125"/>
      <c r="CK44" s="125"/>
      <c r="CL44" s="125"/>
      <c r="DC44" s="125"/>
      <c r="DD44" s="123"/>
      <c r="DF44" s="125"/>
      <c r="DJ44" s="125"/>
      <c r="DK44" s="125"/>
      <c r="DL44" s="123"/>
      <c r="DN44" s="125"/>
      <c r="DR44" s="125"/>
      <c r="DS44" s="125"/>
      <c r="DT44" s="123"/>
      <c r="DV44" s="125"/>
      <c r="DZ44" s="125"/>
    </row>
    <row r="45" spans="8:130" s="119" customFormat="1">
      <c r="H45" s="125"/>
      <c r="I45" s="123"/>
      <c r="K45" s="125"/>
      <c r="M45" s="125"/>
      <c r="N45" s="125"/>
      <c r="O45" s="123"/>
      <c r="Q45" s="125"/>
      <c r="S45" s="125"/>
      <c r="T45" s="125"/>
      <c r="U45" s="123"/>
      <c r="W45" s="125"/>
      <c r="Y45" s="125"/>
      <c r="Z45" s="125"/>
      <c r="AA45" s="91"/>
      <c r="AB45" s="39"/>
      <c r="AC45" s="39"/>
      <c r="AD45" s="39"/>
      <c r="AE45" s="39"/>
      <c r="AG45" s="38"/>
      <c r="AH45" s="35"/>
      <c r="AI45" s="37"/>
      <c r="AJ45" s="37"/>
      <c r="AK45" s="37"/>
      <c r="AL45" s="37"/>
      <c r="AM45" s="37"/>
      <c r="AN45" s="37"/>
      <c r="AO45" s="37"/>
      <c r="AP45" s="37"/>
      <c r="AQ45" s="37"/>
      <c r="AS45" s="125"/>
      <c r="AT45" s="123"/>
      <c r="AV45" s="125"/>
      <c r="AX45" s="125"/>
      <c r="AY45" s="125"/>
      <c r="AZ45" s="123"/>
      <c r="BB45" s="125"/>
      <c r="BD45" s="125"/>
      <c r="BE45" s="125"/>
      <c r="BF45" s="123"/>
      <c r="BH45" s="125"/>
      <c r="BJ45" s="125"/>
      <c r="BK45" s="125"/>
      <c r="BM45" s="125"/>
      <c r="BN45" s="123"/>
      <c r="BP45" s="125"/>
      <c r="BQ45" s="125"/>
      <c r="BR45" s="125"/>
      <c r="BW45" s="125"/>
      <c r="BX45" s="123"/>
      <c r="BZ45" s="125"/>
      <c r="CA45" s="125"/>
      <c r="CB45" s="125"/>
      <c r="CG45" s="125"/>
      <c r="CH45" s="123"/>
      <c r="CJ45" s="125"/>
      <c r="CK45" s="125"/>
      <c r="CL45" s="125"/>
      <c r="DC45" s="125"/>
      <c r="DD45" s="123"/>
      <c r="DF45" s="125"/>
      <c r="DJ45" s="125"/>
      <c r="DK45" s="125"/>
      <c r="DL45" s="123"/>
      <c r="DN45" s="125"/>
      <c r="DR45" s="125"/>
      <c r="DS45" s="125"/>
      <c r="DT45" s="123"/>
      <c r="DV45" s="125"/>
      <c r="DZ45" s="125"/>
    </row>
    <row r="46" spans="8:130" s="119" customFormat="1">
      <c r="H46" s="125"/>
      <c r="I46" s="123"/>
      <c r="K46" s="125"/>
      <c r="M46" s="125"/>
      <c r="N46" s="125"/>
      <c r="O46" s="123"/>
      <c r="Q46" s="125"/>
      <c r="S46" s="125"/>
      <c r="T46" s="125"/>
      <c r="U46" s="123"/>
      <c r="W46" s="125"/>
      <c r="Y46" s="125"/>
      <c r="Z46" s="125"/>
      <c r="AA46" s="91"/>
      <c r="AB46" s="39"/>
      <c r="AC46" s="39"/>
      <c r="AD46" s="39"/>
      <c r="AE46" s="39"/>
      <c r="AG46" s="38"/>
      <c r="AH46" s="35"/>
      <c r="AI46" s="37"/>
      <c r="AJ46" s="37"/>
      <c r="AK46" s="37"/>
      <c r="AL46" s="37"/>
      <c r="AM46" s="37"/>
      <c r="AN46" s="37"/>
      <c r="AO46" s="37"/>
      <c r="AP46" s="37"/>
      <c r="AQ46" s="37"/>
      <c r="AS46" s="125"/>
      <c r="AT46" s="123"/>
      <c r="AV46" s="125"/>
      <c r="AX46" s="125"/>
      <c r="AY46" s="125"/>
      <c r="AZ46" s="123"/>
      <c r="BB46" s="125"/>
      <c r="BD46" s="125"/>
      <c r="BE46" s="125"/>
      <c r="BF46" s="123"/>
      <c r="BH46" s="125"/>
      <c r="BJ46" s="125"/>
      <c r="BK46" s="125"/>
      <c r="BM46" s="125"/>
      <c r="BN46" s="123"/>
      <c r="BP46" s="125"/>
      <c r="BQ46" s="125"/>
      <c r="BR46" s="125"/>
      <c r="BW46" s="125"/>
      <c r="BX46" s="123"/>
      <c r="BZ46" s="125"/>
      <c r="CA46" s="125"/>
      <c r="CB46" s="125"/>
      <c r="CG46" s="125"/>
      <c r="CH46" s="123"/>
      <c r="CJ46" s="125"/>
      <c r="CK46" s="125"/>
      <c r="CL46" s="125"/>
      <c r="DC46" s="125"/>
      <c r="DD46" s="123"/>
      <c r="DF46" s="125"/>
      <c r="DJ46" s="125"/>
      <c r="DK46" s="125"/>
      <c r="DL46" s="123"/>
      <c r="DN46" s="125"/>
      <c r="DR46" s="125"/>
      <c r="DS46" s="125"/>
      <c r="DT46" s="123"/>
      <c r="DV46" s="125"/>
      <c r="DZ46" s="125"/>
    </row>
    <row r="47" spans="8:130" s="119" customFormat="1">
      <c r="H47" s="125"/>
      <c r="I47" s="123"/>
      <c r="K47" s="125"/>
      <c r="M47" s="125"/>
      <c r="N47" s="125"/>
      <c r="O47" s="123"/>
      <c r="Q47" s="125"/>
      <c r="S47" s="125"/>
      <c r="T47" s="125"/>
      <c r="U47" s="123"/>
      <c r="W47" s="125"/>
      <c r="Y47" s="125"/>
      <c r="Z47" s="125"/>
      <c r="AA47" s="91"/>
      <c r="AB47" s="39"/>
      <c r="AC47" s="39"/>
      <c r="AD47" s="39"/>
      <c r="AE47" s="39"/>
      <c r="AG47" s="38"/>
      <c r="AH47" s="35"/>
      <c r="AI47" s="37"/>
      <c r="AJ47" s="37"/>
      <c r="AK47" s="37"/>
      <c r="AL47" s="37"/>
      <c r="AM47" s="37"/>
      <c r="AN47" s="37"/>
      <c r="AO47" s="37"/>
      <c r="AP47" s="37"/>
      <c r="AQ47" s="37"/>
      <c r="AS47" s="125"/>
      <c r="AT47" s="123"/>
      <c r="AV47" s="125"/>
      <c r="AX47" s="125"/>
      <c r="AY47" s="125"/>
      <c r="AZ47" s="123"/>
      <c r="BB47" s="125"/>
      <c r="BD47" s="125"/>
      <c r="BE47" s="125"/>
      <c r="BF47" s="123"/>
      <c r="BH47" s="125"/>
      <c r="BJ47" s="125"/>
      <c r="BK47" s="125"/>
      <c r="BM47" s="125"/>
      <c r="BN47" s="123"/>
      <c r="BP47" s="125"/>
      <c r="BQ47" s="125"/>
      <c r="BR47" s="125"/>
      <c r="BW47" s="125"/>
      <c r="BX47" s="123"/>
      <c r="BZ47" s="125"/>
      <c r="CA47" s="125"/>
      <c r="CB47" s="125"/>
      <c r="CG47" s="125"/>
      <c r="CH47" s="123"/>
      <c r="CJ47" s="125"/>
      <c r="CK47" s="125"/>
      <c r="CL47" s="125"/>
      <c r="DC47" s="125"/>
      <c r="DD47" s="123"/>
      <c r="DF47" s="125"/>
      <c r="DJ47" s="125"/>
      <c r="DK47" s="125"/>
      <c r="DL47" s="123"/>
      <c r="DN47" s="125"/>
      <c r="DR47" s="125"/>
      <c r="DS47" s="125"/>
      <c r="DT47" s="123"/>
      <c r="DV47" s="125"/>
      <c r="DZ47" s="125"/>
    </row>
    <row r="48" spans="8:130" s="119" customFormat="1">
      <c r="H48" s="125"/>
      <c r="I48" s="123"/>
      <c r="K48" s="125"/>
      <c r="M48" s="125"/>
      <c r="N48" s="125"/>
      <c r="O48" s="123"/>
      <c r="Q48" s="125"/>
      <c r="S48" s="125"/>
      <c r="T48" s="125"/>
      <c r="U48" s="123"/>
      <c r="W48" s="125"/>
      <c r="Y48" s="125"/>
      <c r="Z48" s="125"/>
      <c r="AA48" s="91"/>
      <c r="AB48" s="39"/>
      <c r="AC48" s="39"/>
      <c r="AD48" s="39"/>
      <c r="AE48" s="39"/>
      <c r="AG48" s="38"/>
      <c r="AH48" s="35"/>
      <c r="AI48" s="37"/>
      <c r="AJ48" s="37"/>
      <c r="AK48" s="37"/>
      <c r="AL48" s="37"/>
      <c r="AM48" s="37"/>
      <c r="AN48" s="37"/>
      <c r="AO48" s="37"/>
      <c r="AP48" s="37"/>
      <c r="AQ48" s="37"/>
      <c r="AS48" s="125"/>
      <c r="AT48" s="123"/>
      <c r="AV48" s="125"/>
      <c r="AX48" s="125"/>
      <c r="AY48" s="125"/>
      <c r="AZ48" s="123"/>
      <c r="BB48" s="125"/>
      <c r="BD48" s="125"/>
      <c r="BE48" s="125"/>
      <c r="BF48" s="123"/>
      <c r="BH48" s="125"/>
      <c r="BJ48" s="125"/>
      <c r="BK48" s="125"/>
      <c r="BM48" s="125"/>
      <c r="BN48" s="123"/>
      <c r="BP48" s="125"/>
      <c r="BQ48" s="125"/>
      <c r="BR48" s="125"/>
      <c r="BW48" s="125"/>
      <c r="BX48" s="123"/>
      <c r="BZ48" s="125"/>
      <c r="CA48" s="125"/>
      <c r="CB48" s="125"/>
      <c r="CG48" s="125"/>
      <c r="CH48" s="123"/>
      <c r="CJ48" s="125"/>
      <c r="CK48" s="125"/>
      <c r="CL48" s="125"/>
      <c r="DC48" s="125"/>
      <c r="DD48" s="123"/>
      <c r="DF48" s="125"/>
      <c r="DJ48" s="125"/>
      <c r="DK48" s="125"/>
      <c r="DL48" s="123"/>
      <c r="DN48" s="125"/>
      <c r="DR48" s="125"/>
      <c r="DS48" s="125"/>
      <c r="DT48" s="123"/>
      <c r="DV48" s="125"/>
      <c r="DZ48" s="125"/>
    </row>
    <row r="49" spans="8:130" s="119" customFormat="1">
      <c r="H49" s="125"/>
      <c r="I49" s="123"/>
      <c r="K49" s="125"/>
      <c r="M49" s="125"/>
      <c r="N49" s="125"/>
      <c r="O49" s="123"/>
      <c r="Q49" s="125"/>
      <c r="S49" s="125"/>
      <c r="T49" s="125"/>
      <c r="U49" s="123"/>
      <c r="W49" s="125"/>
      <c r="Y49" s="125"/>
      <c r="Z49" s="125"/>
      <c r="AA49" s="91"/>
      <c r="AB49" s="39"/>
      <c r="AC49" s="39"/>
      <c r="AD49" s="39"/>
      <c r="AE49" s="39"/>
      <c r="AG49" s="38"/>
      <c r="AH49" s="35"/>
      <c r="AI49" s="37"/>
      <c r="AJ49" s="37"/>
      <c r="AK49" s="37"/>
      <c r="AL49" s="37"/>
      <c r="AM49" s="37"/>
      <c r="AN49" s="37"/>
      <c r="AO49" s="37"/>
      <c r="AP49" s="37"/>
      <c r="AQ49" s="37"/>
      <c r="AS49" s="125"/>
      <c r="AT49" s="123"/>
      <c r="AV49" s="125"/>
      <c r="AX49" s="125"/>
      <c r="AY49" s="125"/>
      <c r="AZ49" s="123"/>
      <c r="BB49" s="125"/>
      <c r="BD49" s="125"/>
      <c r="BE49" s="125"/>
      <c r="BF49" s="123"/>
      <c r="BH49" s="125"/>
      <c r="BJ49" s="125"/>
      <c r="BK49" s="125"/>
      <c r="BM49" s="125"/>
      <c r="BN49" s="123"/>
      <c r="BP49" s="125"/>
      <c r="BQ49" s="125"/>
      <c r="BR49" s="125"/>
      <c r="BW49" s="125"/>
      <c r="BX49" s="123"/>
      <c r="BZ49" s="125"/>
      <c r="CA49" s="125"/>
      <c r="CB49" s="125"/>
      <c r="CG49" s="125"/>
      <c r="CH49" s="123"/>
      <c r="CJ49" s="125"/>
      <c r="CK49" s="125"/>
      <c r="CL49" s="125"/>
      <c r="DC49" s="125"/>
      <c r="DD49" s="123"/>
      <c r="DF49" s="125"/>
      <c r="DJ49" s="125"/>
      <c r="DK49" s="125"/>
      <c r="DL49" s="123"/>
      <c r="DN49" s="125"/>
      <c r="DR49" s="125"/>
      <c r="DS49" s="125"/>
      <c r="DT49" s="123"/>
      <c r="DV49" s="125"/>
      <c r="DZ49" s="125"/>
    </row>
    <row r="50" spans="8:130" s="119" customFormat="1">
      <c r="H50" s="125"/>
      <c r="I50" s="123"/>
      <c r="K50" s="125"/>
      <c r="M50" s="125"/>
      <c r="N50" s="125"/>
      <c r="O50" s="123"/>
      <c r="Q50" s="125"/>
      <c r="S50" s="125"/>
      <c r="T50" s="125"/>
      <c r="U50" s="123"/>
      <c r="W50" s="125"/>
      <c r="Y50" s="125"/>
      <c r="Z50" s="125"/>
      <c r="AA50" s="91"/>
      <c r="AB50" s="39"/>
      <c r="AC50" s="39"/>
      <c r="AD50" s="39"/>
      <c r="AE50" s="39"/>
      <c r="AG50" s="38"/>
      <c r="AH50" s="35"/>
      <c r="AI50" s="37"/>
      <c r="AJ50" s="37"/>
      <c r="AK50" s="37"/>
      <c r="AL50" s="37"/>
      <c r="AM50" s="37"/>
      <c r="AN50" s="37"/>
      <c r="AO50" s="37"/>
      <c r="AP50" s="37"/>
      <c r="AQ50" s="37"/>
      <c r="AS50" s="125"/>
      <c r="AT50" s="123"/>
      <c r="AV50" s="125"/>
      <c r="AX50" s="125"/>
      <c r="AY50" s="125"/>
      <c r="AZ50" s="123"/>
      <c r="BB50" s="125"/>
      <c r="BD50" s="125"/>
      <c r="BE50" s="125"/>
      <c r="BF50" s="123"/>
      <c r="BH50" s="125"/>
      <c r="BJ50" s="125"/>
      <c r="BK50" s="125"/>
      <c r="BM50" s="125"/>
      <c r="BN50" s="123"/>
      <c r="BP50" s="125"/>
      <c r="BQ50" s="125"/>
      <c r="BR50" s="125"/>
      <c r="BW50" s="125"/>
      <c r="BX50" s="123"/>
      <c r="BZ50" s="125"/>
      <c r="CA50" s="125"/>
      <c r="CB50" s="125"/>
      <c r="CG50" s="125"/>
      <c r="CH50" s="123"/>
      <c r="CJ50" s="125"/>
      <c r="CK50" s="125"/>
      <c r="CL50" s="125"/>
      <c r="DC50" s="125"/>
      <c r="DD50" s="123"/>
      <c r="DF50" s="125"/>
      <c r="DJ50" s="125"/>
      <c r="DK50" s="125"/>
      <c r="DL50" s="123"/>
      <c r="DN50" s="125"/>
      <c r="DR50" s="125"/>
      <c r="DS50" s="125"/>
      <c r="DT50" s="123"/>
      <c r="DV50" s="125"/>
      <c r="DZ50" s="125"/>
    </row>
    <row r="51" spans="8:130" s="119" customFormat="1">
      <c r="H51" s="125"/>
      <c r="I51" s="123"/>
      <c r="K51" s="125"/>
      <c r="M51" s="125"/>
      <c r="N51" s="125"/>
      <c r="O51" s="123"/>
      <c r="Q51" s="125"/>
      <c r="S51" s="125"/>
      <c r="T51" s="125"/>
      <c r="U51" s="123"/>
      <c r="W51" s="125"/>
      <c r="Y51" s="125"/>
      <c r="Z51" s="125"/>
      <c r="AA51" s="91"/>
      <c r="AB51" s="39"/>
      <c r="AC51" s="39"/>
      <c r="AD51" s="39"/>
      <c r="AE51" s="39"/>
      <c r="AG51" s="38"/>
      <c r="AH51" s="35"/>
      <c r="AI51" s="37"/>
      <c r="AJ51" s="37"/>
      <c r="AK51" s="37"/>
      <c r="AL51" s="37"/>
      <c r="AM51" s="37"/>
      <c r="AN51" s="37"/>
      <c r="AO51" s="37"/>
      <c r="AP51" s="37"/>
      <c r="AQ51" s="37"/>
      <c r="AS51" s="125"/>
      <c r="AT51" s="123"/>
      <c r="AV51" s="125"/>
      <c r="AX51" s="125"/>
      <c r="AY51" s="125"/>
      <c r="AZ51" s="123"/>
      <c r="BB51" s="125"/>
      <c r="BD51" s="125"/>
      <c r="BE51" s="125"/>
      <c r="BF51" s="123"/>
      <c r="BH51" s="125"/>
      <c r="BJ51" s="125"/>
      <c r="BK51" s="125"/>
      <c r="BM51" s="125"/>
      <c r="BN51" s="123"/>
      <c r="BP51" s="125"/>
      <c r="BQ51" s="125"/>
      <c r="BR51" s="125"/>
      <c r="BW51" s="125"/>
      <c r="BX51" s="123"/>
      <c r="BZ51" s="125"/>
      <c r="CA51" s="125"/>
      <c r="CB51" s="125"/>
      <c r="CG51" s="125"/>
      <c r="CH51" s="123"/>
      <c r="CJ51" s="125"/>
      <c r="CK51" s="125"/>
      <c r="CL51" s="125"/>
      <c r="DC51" s="125"/>
      <c r="DD51" s="123"/>
      <c r="DF51" s="125"/>
      <c r="DJ51" s="125"/>
      <c r="DK51" s="125"/>
      <c r="DL51" s="123"/>
      <c r="DN51" s="125"/>
      <c r="DR51" s="125"/>
      <c r="DS51" s="125"/>
      <c r="DT51" s="123"/>
      <c r="DV51" s="125"/>
      <c r="DZ51" s="125"/>
    </row>
    <row r="52" spans="8:130" s="119" customFormat="1">
      <c r="H52" s="125"/>
      <c r="I52" s="123"/>
      <c r="K52" s="125"/>
      <c r="M52" s="125"/>
      <c r="N52" s="125"/>
      <c r="O52" s="123"/>
      <c r="Q52" s="125"/>
      <c r="S52" s="125"/>
      <c r="T52" s="125"/>
      <c r="U52" s="123"/>
      <c r="W52" s="125"/>
      <c r="Y52" s="125"/>
      <c r="Z52" s="125"/>
      <c r="AA52" s="91"/>
      <c r="AB52" s="39"/>
      <c r="AC52" s="39"/>
      <c r="AD52" s="39"/>
      <c r="AE52" s="39"/>
      <c r="AG52" s="38"/>
      <c r="AH52" s="35"/>
      <c r="AI52" s="37"/>
      <c r="AJ52" s="37"/>
      <c r="AK52" s="37"/>
      <c r="AL52" s="37"/>
      <c r="AM52" s="37"/>
      <c r="AN52" s="37"/>
      <c r="AO52" s="37"/>
      <c r="AP52" s="37"/>
      <c r="AQ52" s="37"/>
      <c r="AS52" s="125"/>
      <c r="AT52" s="123"/>
      <c r="AV52" s="125"/>
      <c r="AX52" s="125"/>
      <c r="AY52" s="125"/>
      <c r="AZ52" s="123"/>
      <c r="BB52" s="125"/>
      <c r="BD52" s="125"/>
      <c r="BE52" s="125"/>
      <c r="BF52" s="123"/>
      <c r="BH52" s="125"/>
      <c r="BJ52" s="125"/>
      <c r="BK52" s="125"/>
      <c r="BM52" s="125"/>
      <c r="BN52" s="123"/>
      <c r="BP52" s="125"/>
      <c r="BQ52" s="125"/>
      <c r="BR52" s="125"/>
      <c r="BW52" s="125"/>
      <c r="BX52" s="123"/>
      <c r="BZ52" s="125"/>
      <c r="CA52" s="125"/>
      <c r="CB52" s="125"/>
      <c r="CG52" s="125"/>
      <c r="CH52" s="123"/>
      <c r="CJ52" s="125"/>
      <c r="CK52" s="125"/>
      <c r="CL52" s="125"/>
      <c r="DC52" s="125"/>
      <c r="DD52" s="123"/>
      <c r="DF52" s="125"/>
      <c r="DJ52" s="125"/>
      <c r="DK52" s="125"/>
      <c r="DL52" s="123"/>
      <c r="DN52" s="125"/>
      <c r="DR52" s="125"/>
      <c r="DS52" s="125"/>
      <c r="DT52" s="123"/>
      <c r="DV52" s="125"/>
      <c r="DZ52" s="125"/>
    </row>
    <row r="53" spans="8:130" s="119" customFormat="1">
      <c r="H53" s="125"/>
      <c r="I53" s="123"/>
      <c r="K53" s="125"/>
      <c r="M53" s="125"/>
      <c r="N53" s="125"/>
      <c r="O53" s="123"/>
      <c r="Q53" s="125"/>
      <c r="S53" s="125"/>
      <c r="T53" s="125"/>
      <c r="U53" s="123"/>
      <c r="W53" s="125"/>
      <c r="Y53" s="125"/>
      <c r="Z53" s="125"/>
      <c r="AA53" s="91"/>
      <c r="AB53" s="39"/>
      <c r="AC53" s="39"/>
      <c r="AD53" s="39"/>
      <c r="AE53" s="39"/>
      <c r="AG53" s="38"/>
      <c r="AH53" s="35"/>
      <c r="AI53" s="37"/>
      <c r="AJ53" s="37"/>
      <c r="AK53" s="37"/>
      <c r="AL53" s="37"/>
      <c r="AM53" s="37"/>
      <c r="AN53" s="37"/>
      <c r="AO53" s="37"/>
      <c r="AP53" s="37"/>
      <c r="AQ53" s="37"/>
      <c r="AS53" s="125"/>
      <c r="AT53" s="123"/>
      <c r="AV53" s="125"/>
      <c r="AX53" s="125"/>
      <c r="AY53" s="125"/>
      <c r="AZ53" s="123"/>
      <c r="BB53" s="125"/>
      <c r="BD53" s="125"/>
      <c r="BE53" s="125"/>
      <c r="BF53" s="123"/>
      <c r="BH53" s="125"/>
      <c r="BJ53" s="125"/>
      <c r="BK53" s="125"/>
      <c r="BM53" s="125"/>
      <c r="BN53" s="123"/>
      <c r="BP53" s="125"/>
      <c r="BQ53" s="125"/>
      <c r="BR53" s="125"/>
      <c r="BW53" s="125"/>
      <c r="BX53" s="123"/>
      <c r="BZ53" s="125"/>
      <c r="CA53" s="125"/>
      <c r="CB53" s="125"/>
      <c r="CG53" s="125"/>
      <c r="CH53" s="123"/>
      <c r="CJ53" s="125"/>
      <c r="CK53" s="125"/>
      <c r="CL53" s="125"/>
      <c r="DC53" s="125"/>
      <c r="DD53" s="123"/>
      <c r="DF53" s="125"/>
      <c r="DJ53" s="125"/>
      <c r="DK53" s="125"/>
      <c r="DL53" s="123"/>
      <c r="DN53" s="125"/>
      <c r="DR53" s="125"/>
      <c r="DS53" s="125"/>
      <c r="DT53" s="123"/>
      <c r="DV53" s="125"/>
      <c r="DZ53" s="125"/>
    </row>
    <row r="54" spans="8:130" s="119" customFormat="1">
      <c r="H54" s="125"/>
      <c r="I54" s="123"/>
      <c r="K54" s="125"/>
      <c r="M54" s="125"/>
      <c r="N54" s="125"/>
      <c r="O54" s="123"/>
      <c r="Q54" s="125"/>
      <c r="S54" s="125"/>
      <c r="T54" s="125"/>
      <c r="U54" s="123"/>
      <c r="W54" s="125"/>
      <c r="Y54" s="125"/>
      <c r="Z54" s="125"/>
      <c r="AA54" s="91"/>
      <c r="AB54" s="39"/>
      <c r="AC54" s="39"/>
      <c r="AD54" s="39"/>
      <c r="AE54" s="39"/>
      <c r="AG54" s="38"/>
      <c r="AH54" s="35"/>
      <c r="AI54" s="37"/>
      <c r="AJ54" s="37"/>
      <c r="AK54" s="37"/>
      <c r="AL54" s="37"/>
      <c r="AM54" s="37"/>
      <c r="AN54" s="37"/>
      <c r="AO54" s="37"/>
      <c r="AP54" s="37"/>
      <c r="AQ54" s="37"/>
      <c r="AS54" s="125"/>
      <c r="AT54" s="123"/>
      <c r="AV54" s="125"/>
      <c r="AX54" s="125"/>
      <c r="AY54" s="125"/>
      <c r="AZ54" s="123"/>
      <c r="BB54" s="125"/>
      <c r="BD54" s="125"/>
      <c r="BE54" s="125"/>
      <c r="BF54" s="123"/>
      <c r="BH54" s="125"/>
      <c r="BJ54" s="125"/>
      <c r="BK54" s="125"/>
      <c r="BM54" s="125"/>
      <c r="BN54" s="123"/>
      <c r="BP54" s="125"/>
      <c r="BQ54" s="125"/>
      <c r="BR54" s="125"/>
      <c r="BW54" s="125"/>
      <c r="BX54" s="123"/>
      <c r="BZ54" s="125"/>
      <c r="CA54" s="125"/>
      <c r="CB54" s="125"/>
      <c r="CG54" s="125"/>
      <c r="CH54" s="123"/>
      <c r="CJ54" s="125"/>
      <c r="CK54" s="125"/>
      <c r="CL54" s="125"/>
      <c r="DC54" s="125"/>
      <c r="DD54" s="123"/>
      <c r="DF54" s="125"/>
      <c r="DJ54" s="125"/>
      <c r="DK54" s="125"/>
      <c r="DL54" s="123"/>
      <c r="DN54" s="125"/>
      <c r="DR54" s="125"/>
      <c r="DS54" s="125"/>
      <c r="DT54" s="123"/>
      <c r="DV54" s="125"/>
      <c r="DZ54" s="125"/>
    </row>
    <row r="55" spans="8:130" s="119" customFormat="1">
      <c r="H55" s="125"/>
      <c r="I55" s="123"/>
      <c r="K55" s="125"/>
      <c r="M55" s="125"/>
      <c r="N55" s="125"/>
      <c r="O55" s="123"/>
      <c r="Q55" s="125"/>
      <c r="S55" s="125"/>
      <c r="T55" s="125"/>
      <c r="U55" s="123"/>
      <c r="W55" s="125"/>
      <c r="Y55" s="125"/>
      <c r="Z55" s="125"/>
      <c r="AA55" s="91"/>
      <c r="AB55" s="39"/>
      <c r="AC55" s="39"/>
      <c r="AD55" s="39"/>
      <c r="AE55" s="39"/>
      <c r="AG55" s="38"/>
      <c r="AH55" s="35"/>
      <c r="AI55" s="37"/>
      <c r="AJ55" s="37"/>
      <c r="AK55" s="37"/>
      <c r="AL55" s="37"/>
      <c r="AM55" s="37"/>
      <c r="AN55" s="37"/>
      <c r="AO55" s="37"/>
      <c r="AP55" s="37"/>
      <c r="AQ55" s="37"/>
      <c r="AS55" s="125"/>
      <c r="AT55" s="123"/>
      <c r="AV55" s="125"/>
      <c r="AX55" s="125"/>
      <c r="AY55" s="125"/>
      <c r="AZ55" s="123"/>
      <c r="BB55" s="125"/>
      <c r="BD55" s="125"/>
      <c r="BE55" s="125"/>
      <c r="BF55" s="123"/>
      <c r="BH55" s="125"/>
      <c r="BJ55" s="125"/>
      <c r="BK55" s="125"/>
      <c r="BM55" s="125"/>
      <c r="BN55" s="123"/>
      <c r="BP55" s="125"/>
      <c r="BQ55" s="125"/>
      <c r="BR55" s="125"/>
      <c r="BW55" s="125"/>
      <c r="BX55" s="123"/>
      <c r="BZ55" s="125"/>
      <c r="CA55" s="125"/>
      <c r="CB55" s="125"/>
      <c r="CG55" s="125"/>
      <c r="CH55" s="123"/>
      <c r="CJ55" s="125"/>
      <c r="CK55" s="125"/>
      <c r="CL55" s="125"/>
      <c r="DC55" s="125"/>
      <c r="DD55" s="123"/>
      <c r="DF55" s="125"/>
      <c r="DJ55" s="125"/>
      <c r="DK55" s="125"/>
      <c r="DL55" s="123"/>
      <c r="DN55" s="125"/>
      <c r="DR55" s="125"/>
      <c r="DS55" s="125"/>
      <c r="DT55" s="123"/>
      <c r="DV55" s="125"/>
      <c r="DZ55" s="125"/>
    </row>
    <row r="56" spans="8:130" s="119" customFormat="1">
      <c r="H56" s="125"/>
      <c r="I56" s="123"/>
      <c r="K56" s="125"/>
      <c r="M56" s="125"/>
      <c r="N56" s="125"/>
      <c r="O56" s="123"/>
      <c r="Q56" s="125"/>
      <c r="S56" s="125"/>
      <c r="T56" s="125"/>
      <c r="U56" s="123"/>
      <c r="W56" s="125"/>
      <c r="Y56" s="125"/>
      <c r="Z56" s="125"/>
      <c r="AA56" s="91"/>
      <c r="AB56" s="39"/>
      <c r="AC56" s="39"/>
      <c r="AD56" s="39"/>
      <c r="AE56" s="39"/>
      <c r="AG56" s="38"/>
      <c r="AH56" s="35"/>
      <c r="AI56" s="37"/>
      <c r="AJ56" s="37"/>
      <c r="AK56" s="37"/>
      <c r="AL56" s="37"/>
      <c r="AM56" s="37"/>
      <c r="AN56" s="37"/>
      <c r="AO56" s="37"/>
      <c r="AP56" s="37"/>
      <c r="AQ56" s="37"/>
      <c r="AS56" s="125"/>
      <c r="AT56" s="123"/>
      <c r="AV56" s="125"/>
      <c r="AX56" s="125"/>
      <c r="AY56" s="125"/>
      <c r="AZ56" s="123"/>
      <c r="BB56" s="125"/>
      <c r="BD56" s="125"/>
      <c r="BE56" s="125"/>
      <c r="BF56" s="123"/>
      <c r="BH56" s="125"/>
      <c r="BJ56" s="125"/>
      <c r="BK56" s="125"/>
      <c r="BM56" s="125"/>
      <c r="BN56" s="123"/>
      <c r="BP56" s="125"/>
      <c r="BQ56" s="125"/>
      <c r="BR56" s="125"/>
      <c r="BW56" s="125"/>
      <c r="BX56" s="123"/>
      <c r="BZ56" s="125"/>
      <c r="CA56" s="125"/>
      <c r="CB56" s="125"/>
      <c r="CG56" s="125"/>
      <c r="CH56" s="123"/>
      <c r="CJ56" s="125"/>
      <c r="CK56" s="125"/>
      <c r="CL56" s="125"/>
      <c r="DC56" s="125"/>
      <c r="DD56" s="123"/>
      <c r="DF56" s="125"/>
      <c r="DJ56" s="125"/>
      <c r="DK56" s="125"/>
      <c r="DL56" s="123"/>
      <c r="DN56" s="125"/>
      <c r="DR56" s="125"/>
      <c r="DS56" s="125"/>
      <c r="DT56" s="123"/>
      <c r="DV56" s="125"/>
      <c r="DZ56" s="125"/>
    </row>
    <row r="57" spans="8:130" s="119" customFormat="1">
      <c r="H57" s="125"/>
      <c r="I57" s="123"/>
      <c r="K57" s="125"/>
      <c r="M57" s="125"/>
      <c r="N57" s="125"/>
      <c r="O57" s="123"/>
      <c r="Q57" s="125"/>
      <c r="S57" s="125"/>
      <c r="T57" s="125"/>
      <c r="U57" s="123"/>
      <c r="W57" s="125"/>
      <c r="Y57" s="125"/>
      <c r="Z57" s="125"/>
      <c r="AA57" s="91"/>
      <c r="AB57" s="39"/>
      <c r="AC57" s="39"/>
      <c r="AD57" s="39"/>
      <c r="AE57" s="39"/>
      <c r="AG57" s="38"/>
      <c r="AH57" s="35"/>
      <c r="AI57" s="37"/>
      <c r="AJ57" s="37"/>
      <c r="AK57" s="37"/>
      <c r="AL57" s="37"/>
      <c r="AM57" s="37"/>
      <c r="AN57" s="37"/>
      <c r="AO57" s="37"/>
      <c r="AP57" s="37"/>
      <c r="AQ57" s="37"/>
      <c r="AS57" s="125"/>
      <c r="AT57" s="123"/>
      <c r="AV57" s="125"/>
      <c r="AX57" s="125"/>
      <c r="AY57" s="125"/>
      <c r="AZ57" s="123"/>
      <c r="BB57" s="125"/>
      <c r="BD57" s="125"/>
      <c r="BE57" s="125"/>
      <c r="BF57" s="123"/>
      <c r="BH57" s="125"/>
      <c r="BJ57" s="125"/>
      <c r="BK57" s="125"/>
      <c r="BM57" s="125"/>
      <c r="BN57" s="123"/>
      <c r="BP57" s="125"/>
      <c r="BQ57" s="125"/>
      <c r="BR57" s="125"/>
      <c r="BW57" s="125"/>
      <c r="BX57" s="123"/>
      <c r="BZ57" s="125"/>
      <c r="CA57" s="125"/>
      <c r="CB57" s="125"/>
      <c r="CG57" s="125"/>
      <c r="CH57" s="123"/>
      <c r="CJ57" s="125"/>
      <c r="CK57" s="125"/>
      <c r="CL57" s="125"/>
      <c r="DC57" s="125"/>
      <c r="DD57" s="123"/>
      <c r="DF57" s="125"/>
      <c r="DJ57" s="125"/>
      <c r="DK57" s="125"/>
      <c r="DL57" s="123"/>
      <c r="DN57" s="125"/>
      <c r="DR57" s="125"/>
      <c r="DS57" s="125"/>
      <c r="DT57" s="123"/>
      <c r="DV57" s="125"/>
      <c r="DZ57" s="125"/>
    </row>
    <row r="58" spans="8:130" s="119" customFormat="1">
      <c r="H58" s="125"/>
      <c r="I58" s="123"/>
      <c r="K58" s="125"/>
      <c r="M58" s="125"/>
      <c r="N58" s="125"/>
      <c r="O58" s="123"/>
      <c r="Q58" s="125"/>
      <c r="S58" s="125"/>
      <c r="T58" s="125"/>
      <c r="U58" s="123"/>
      <c r="W58" s="125"/>
      <c r="Y58" s="125"/>
      <c r="Z58" s="125"/>
      <c r="AA58" s="91"/>
      <c r="AB58" s="39"/>
      <c r="AC58" s="39"/>
      <c r="AD58" s="39"/>
      <c r="AE58" s="39"/>
      <c r="AG58" s="38"/>
      <c r="AH58" s="35"/>
      <c r="AI58" s="37"/>
      <c r="AJ58" s="37"/>
      <c r="AK58" s="37"/>
      <c r="AL58" s="37"/>
      <c r="AM58" s="37"/>
      <c r="AN58" s="37"/>
      <c r="AO58" s="37"/>
      <c r="AP58" s="37"/>
      <c r="AQ58" s="37"/>
      <c r="AS58" s="125"/>
      <c r="AT58" s="123"/>
      <c r="AV58" s="125"/>
      <c r="AX58" s="125"/>
      <c r="AY58" s="125"/>
      <c r="AZ58" s="123"/>
      <c r="BB58" s="125"/>
      <c r="BD58" s="125"/>
      <c r="BE58" s="125"/>
      <c r="BF58" s="123"/>
      <c r="BH58" s="125"/>
      <c r="BJ58" s="125"/>
      <c r="BK58" s="125"/>
      <c r="BM58" s="125"/>
      <c r="BN58" s="123"/>
      <c r="BP58" s="125"/>
      <c r="BQ58" s="125"/>
      <c r="BR58" s="125"/>
      <c r="BW58" s="125"/>
      <c r="BX58" s="123"/>
      <c r="BZ58" s="125"/>
      <c r="CA58" s="125"/>
      <c r="CB58" s="125"/>
      <c r="CG58" s="125"/>
      <c r="CH58" s="123"/>
      <c r="CJ58" s="125"/>
      <c r="CK58" s="125"/>
      <c r="CL58" s="125"/>
      <c r="DC58" s="125"/>
      <c r="DD58" s="123"/>
      <c r="DF58" s="125"/>
      <c r="DJ58" s="125"/>
      <c r="DK58" s="125"/>
      <c r="DL58" s="123"/>
      <c r="DN58" s="125"/>
      <c r="DR58" s="125"/>
      <c r="DS58" s="125"/>
      <c r="DT58" s="123"/>
      <c r="DV58" s="125"/>
      <c r="DZ58" s="125"/>
    </row>
    <row r="59" spans="8:130" s="119" customFormat="1">
      <c r="H59" s="125"/>
      <c r="I59" s="123"/>
      <c r="K59" s="125"/>
      <c r="M59" s="125"/>
      <c r="N59" s="125"/>
      <c r="O59" s="123"/>
      <c r="Q59" s="125"/>
      <c r="S59" s="125"/>
      <c r="T59" s="125"/>
      <c r="U59" s="123"/>
      <c r="W59" s="125"/>
      <c r="Y59" s="125"/>
      <c r="Z59" s="125"/>
      <c r="AA59" s="91"/>
      <c r="AB59" s="39"/>
      <c r="AC59" s="39"/>
      <c r="AD59" s="39"/>
      <c r="AE59" s="39"/>
      <c r="AG59" s="38"/>
      <c r="AH59" s="35"/>
      <c r="AI59" s="37"/>
      <c r="AJ59" s="37"/>
      <c r="AK59" s="37"/>
      <c r="AL59" s="37"/>
      <c r="AM59" s="37"/>
      <c r="AN59" s="37"/>
      <c r="AO59" s="37"/>
      <c r="AP59" s="37"/>
      <c r="AQ59" s="37"/>
      <c r="AS59" s="125"/>
      <c r="AT59" s="123"/>
      <c r="AV59" s="125"/>
      <c r="AX59" s="125"/>
      <c r="AY59" s="125"/>
      <c r="AZ59" s="123"/>
      <c r="BB59" s="125"/>
      <c r="BD59" s="125"/>
      <c r="BE59" s="125"/>
      <c r="BF59" s="123"/>
      <c r="BH59" s="125"/>
      <c r="BJ59" s="125"/>
      <c r="BK59" s="125"/>
      <c r="BM59" s="125"/>
      <c r="BN59" s="123"/>
      <c r="BP59" s="125"/>
      <c r="BQ59" s="125"/>
      <c r="BR59" s="125"/>
      <c r="BW59" s="125"/>
      <c r="BX59" s="123"/>
      <c r="BZ59" s="125"/>
      <c r="CA59" s="125"/>
      <c r="CB59" s="125"/>
      <c r="CG59" s="125"/>
      <c r="CH59" s="123"/>
      <c r="CJ59" s="125"/>
      <c r="CK59" s="125"/>
      <c r="CL59" s="125"/>
      <c r="DC59" s="125"/>
      <c r="DD59" s="123"/>
      <c r="DF59" s="125"/>
      <c r="DJ59" s="125"/>
      <c r="DK59" s="125"/>
      <c r="DL59" s="123"/>
      <c r="DN59" s="125"/>
      <c r="DR59" s="125"/>
      <c r="DS59" s="125"/>
      <c r="DT59" s="123"/>
      <c r="DV59" s="125"/>
      <c r="DZ59" s="125"/>
    </row>
    <row r="60" spans="8:130" s="119" customFormat="1">
      <c r="H60" s="125"/>
      <c r="I60" s="123"/>
      <c r="K60" s="125"/>
      <c r="M60" s="125"/>
      <c r="N60" s="125"/>
      <c r="O60" s="123"/>
      <c r="Q60" s="125"/>
      <c r="S60" s="125"/>
      <c r="T60" s="125"/>
      <c r="U60" s="123"/>
      <c r="W60" s="125"/>
      <c r="Y60" s="125"/>
      <c r="Z60" s="125"/>
      <c r="AA60" s="91"/>
      <c r="AB60" s="39"/>
      <c r="AC60" s="39"/>
      <c r="AD60" s="39"/>
      <c r="AE60" s="39"/>
      <c r="AG60" s="38"/>
      <c r="AH60" s="35"/>
      <c r="AI60" s="37"/>
      <c r="AJ60" s="37"/>
      <c r="AK60" s="37"/>
      <c r="AL60" s="37"/>
      <c r="AM60" s="37"/>
      <c r="AN60" s="37"/>
      <c r="AO60" s="37"/>
      <c r="AP60" s="37"/>
      <c r="AQ60" s="37"/>
      <c r="AS60" s="125"/>
      <c r="AT60" s="123"/>
      <c r="AV60" s="125"/>
      <c r="AX60" s="125"/>
      <c r="AY60" s="125"/>
      <c r="AZ60" s="123"/>
      <c r="BB60" s="125"/>
      <c r="BD60" s="125"/>
      <c r="BE60" s="125"/>
      <c r="BF60" s="123"/>
      <c r="BH60" s="125"/>
      <c r="BJ60" s="125"/>
      <c r="BK60" s="125"/>
      <c r="BM60" s="125"/>
      <c r="BN60" s="123"/>
      <c r="BP60" s="125"/>
      <c r="BQ60" s="125"/>
      <c r="BR60" s="125"/>
      <c r="BW60" s="125"/>
      <c r="BX60" s="123"/>
      <c r="BZ60" s="125"/>
      <c r="CA60" s="125"/>
      <c r="CB60" s="125"/>
      <c r="CG60" s="125"/>
      <c r="CH60" s="123"/>
      <c r="CJ60" s="125"/>
      <c r="CK60" s="125"/>
      <c r="CL60" s="125"/>
      <c r="DC60" s="125"/>
      <c r="DD60" s="123"/>
      <c r="DF60" s="125"/>
      <c r="DJ60" s="125"/>
      <c r="DK60" s="125"/>
      <c r="DL60" s="123"/>
      <c r="DN60" s="125"/>
      <c r="DR60" s="125"/>
      <c r="DS60" s="125"/>
      <c r="DT60" s="123"/>
      <c r="DV60" s="125"/>
      <c r="DZ60" s="125"/>
    </row>
    <row r="61" spans="8:130" s="119" customFormat="1">
      <c r="H61" s="125"/>
      <c r="I61" s="123"/>
      <c r="K61" s="125"/>
      <c r="M61" s="125"/>
      <c r="N61" s="125"/>
      <c r="O61" s="123"/>
      <c r="Q61" s="125"/>
      <c r="S61" s="125"/>
      <c r="T61" s="125"/>
      <c r="U61" s="123"/>
      <c r="W61" s="125"/>
      <c r="Y61" s="125"/>
      <c r="Z61" s="125"/>
      <c r="AA61" s="91"/>
      <c r="AB61" s="39"/>
      <c r="AC61" s="39"/>
      <c r="AD61" s="39"/>
      <c r="AE61" s="39"/>
      <c r="AG61" s="38"/>
      <c r="AH61" s="35"/>
      <c r="AI61" s="37"/>
      <c r="AJ61" s="37"/>
      <c r="AK61" s="37"/>
      <c r="AL61" s="37"/>
      <c r="AM61" s="37"/>
      <c r="AN61" s="37"/>
      <c r="AO61" s="37"/>
      <c r="AP61" s="37"/>
      <c r="AQ61" s="37"/>
      <c r="AS61" s="125"/>
      <c r="AT61" s="123"/>
      <c r="AV61" s="125"/>
      <c r="AX61" s="125"/>
      <c r="AY61" s="125"/>
      <c r="AZ61" s="123"/>
      <c r="BB61" s="125"/>
      <c r="BD61" s="125"/>
      <c r="BE61" s="125"/>
      <c r="BF61" s="123"/>
      <c r="BH61" s="125"/>
      <c r="BJ61" s="125"/>
      <c r="BK61" s="125"/>
      <c r="BM61" s="125"/>
      <c r="BN61" s="123"/>
      <c r="BP61" s="125"/>
      <c r="BQ61" s="125"/>
      <c r="BR61" s="125"/>
      <c r="BW61" s="125"/>
      <c r="BX61" s="123"/>
      <c r="BZ61" s="125"/>
      <c r="CA61" s="125"/>
      <c r="CB61" s="125"/>
      <c r="CG61" s="125"/>
      <c r="CH61" s="123"/>
      <c r="CJ61" s="125"/>
      <c r="CK61" s="125"/>
      <c r="CL61" s="125"/>
      <c r="DC61" s="125"/>
      <c r="DD61" s="123"/>
      <c r="DF61" s="125"/>
      <c r="DJ61" s="125"/>
      <c r="DK61" s="125"/>
      <c r="DL61" s="123"/>
      <c r="DN61" s="125"/>
      <c r="DR61" s="125"/>
      <c r="DS61" s="125"/>
      <c r="DT61" s="123"/>
      <c r="DV61" s="125"/>
      <c r="DZ61" s="125"/>
    </row>
    <row r="62" spans="8:130" s="119" customFormat="1">
      <c r="H62" s="125"/>
      <c r="I62" s="123"/>
      <c r="K62" s="125"/>
      <c r="M62" s="125"/>
      <c r="N62" s="125"/>
      <c r="O62" s="123"/>
      <c r="Q62" s="125"/>
      <c r="S62" s="125"/>
      <c r="T62" s="125"/>
      <c r="U62" s="123"/>
      <c r="W62" s="125"/>
      <c r="Y62" s="125"/>
      <c r="Z62" s="125"/>
      <c r="AA62" s="91"/>
      <c r="AB62" s="39"/>
      <c r="AC62" s="39"/>
      <c r="AD62" s="39"/>
      <c r="AE62" s="39"/>
      <c r="AG62" s="38"/>
      <c r="AH62" s="35"/>
      <c r="AI62" s="37"/>
      <c r="AJ62" s="37"/>
      <c r="AK62" s="37"/>
      <c r="AL62" s="37"/>
      <c r="AM62" s="37"/>
      <c r="AN62" s="37"/>
      <c r="AO62" s="37"/>
      <c r="AP62" s="37"/>
      <c r="AQ62" s="37"/>
      <c r="AS62" s="125"/>
      <c r="AT62" s="123"/>
      <c r="AV62" s="125"/>
      <c r="AX62" s="125"/>
      <c r="AY62" s="125"/>
      <c r="AZ62" s="123"/>
      <c r="BB62" s="125"/>
      <c r="BD62" s="125"/>
      <c r="BE62" s="125"/>
      <c r="BF62" s="123"/>
      <c r="BH62" s="125"/>
      <c r="BJ62" s="125"/>
      <c r="BK62" s="125"/>
      <c r="BM62" s="125"/>
      <c r="BN62" s="123"/>
      <c r="BP62" s="125"/>
      <c r="BQ62" s="125"/>
      <c r="BR62" s="125"/>
      <c r="BW62" s="125"/>
      <c r="BX62" s="123"/>
      <c r="BZ62" s="125"/>
      <c r="CA62" s="125"/>
      <c r="CB62" s="125"/>
      <c r="CG62" s="125"/>
      <c r="CH62" s="123"/>
      <c r="CJ62" s="125"/>
      <c r="CK62" s="125"/>
      <c r="CL62" s="125"/>
      <c r="DC62" s="125"/>
      <c r="DD62" s="123"/>
      <c r="DF62" s="125"/>
      <c r="DJ62" s="125"/>
      <c r="DK62" s="125"/>
      <c r="DL62" s="123"/>
      <c r="DN62" s="125"/>
      <c r="DR62" s="125"/>
      <c r="DS62" s="125"/>
      <c r="DT62" s="123"/>
      <c r="DV62" s="125"/>
      <c r="DZ62" s="125"/>
    </row>
    <row r="63" spans="8:130" s="119" customFormat="1">
      <c r="H63" s="125"/>
      <c r="I63" s="123"/>
      <c r="K63" s="125"/>
      <c r="M63" s="125"/>
      <c r="N63" s="125"/>
      <c r="O63" s="123"/>
      <c r="Q63" s="125"/>
      <c r="S63" s="125"/>
      <c r="T63" s="125"/>
      <c r="U63" s="123"/>
      <c r="W63" s="125"/>
      <c r="Y63" s="125"/>
      <c r="Z63" s="125"/>
      <c r="AA63" s="91"/>
      <c r="AB63" s="39"/>
      <c r="AC63" s="39"/>
      <c r="AD63" s="39"/>
      <c r="AE63" s="39"/>
      <c r="AG63" s="38"/>
      <c r="AH63" s="35"/>
      <c r="AI63" s="37"/>
      <c r="AJ63" s="37"/>
      <c r="AK63" s="37"/>
      <c r="AL63" s="37"/>
      <c r="AM63" s="37"/>
      <c r="AN63" s="37"/>
      <c r="AO63" s="37"/>
      <c r="AP63" s="37"/>
      <c r="AQ63" s="37"/>
      <c r="AS63" s="125"/>
      <c r="AT63" s="123"/>
      <c r="AV63" s="125"/>
      <c r="AX63" s="125"/>
      <c r="AY63" s="125"/>
      <c r="AZ63" s="123"/>
      <c r="BB63" s="125"/>
      <c r="BD63" s="125"/>
      <c r="BE63" s="125"/>
      <c r="BF63" s="123"/>
      <c r="BH63" s="125"/>
      <c r="BJ63" s="125"/>
      <c r="BK63" s="125"/>
      <c r="BM63" s="125"/>
      <c r="BN63" s="123"/>
      <c r="BP63" s="125"/>
      <c r="BQ63" s="125"/>
      <c r="BR63" s="125"/>
      <c r="BW63" s="125"/>
      <c r="BX63" s="123"/>
      <c r="BZ63" s="125"/>
      <c r="CA63" s="125"/>
      <c r="CB63" s="125"/>
      <c r="CG63" s="125"/>
      <c r="CH63" s="123"/>
      <c r="CJ63" s="125"/>
      <c r="CK63" s="125"/>
      <c r="CL63" s="125"/>
      <c r="DC63" s="125"/>
      <c r="DD63" s="123"/>
      <c r="DF63" s="125"/>
      <c r="DJ63" s="125"/>
      <c r="DK63" s="125"/>
      <c r="DL63" s="123"/>
      <c r="DN63" s="125"/>
      <c r="DR63" s="125"/>
      <c r="DS63" s="125"/>
      <c r="DT63" s="123"/>
      <c r="DV63" s="125"/>
      <c r="DZ63" s="125"/>
    </row>
    <row r="64" spans="8:130" s="119" customFormat="1">
      <c r="H64" s="125"/>
      <c r="I64" s="123"/>
      <c r="K64" s="125"/>
      <c r="M64" s="125"/>
      <c r="N64" s="125"/>
      <c r="O64" s="123"/>
      <c r="Q64" s="125"/>
      <c r="S64" s="125"/>
      <c r="T64" s="125"/>
      <c r="U64" s="123"/>
      <c r="W64" s="125"/>
      <c r="Y64" s="125"/>
      <c r="Z64" s="125"/>
      <c r="AA64" s="91"/>
      <c r="AB64" s="39"/>
      <c r="AC64" s="39"/>
      <c r="AD64" s="39"/>
      <c r="AE64" s="39"/>
      <c r="AG64" s="38"/>
      <c r="AH64" s="35"/>
      <c r="AI64" s="37"/>
      <c r="AJ64" s="37"/>
      <c r="AK64" s="37"/>
      <c r="AL64" s="37"/>
      <c r="AM64" s="37"/>
      <c r="AN64" s="37"/>
      <c r="AO64" s="37"/>
      <c r="AP64" s="37"/>
      <c r="AQ64" s="37"/>
      <c r="AS64" s="125"/>
      <c r="AT64" s="123"/>
      <c r="AV64" s="125"/>
      <c r="AX64" s="125"/>
      <c r="AY64" s="125"/>
      <c r="AZ64" s="123"/>
      <c r="BB64" s="125"/>
      <c r="BD64" s="125"/>
      <c r="BE64" s="125"/>
      <c r="BF64" s="123"/>
      <c r="BH64" s="125"/>
      <c r="BJ64" s="125"/>
      <c r="BK64" s="125"/>
      <c r="BM64" s="125"/>
      <c r="BN64" s="123"/>
      <c r="BP64" s="125"/>
      <c r="BQ64" s="125"/>
      <c r="BR64" s="125"/>
      <c r="BW64" s="125"/>
      <c r="BX64" s="123"/>
      <c r="BZ64" s="125"/>
      <c r="CA64" s="125"/>
      <c r="CB64" s="125"/>
      <c r="CG64" s="125"/>
      <c r="CH64" s="123"/>
      <c r="CJ64" s="125"/>
      <c r="CK64" s="125"/>
      <c r="CL64" s="125"/>
      <c r="DC64" s="125"/>
      <c r="DD64" s="123"/>
      <c r="DF64" s="125"/>
      <c r="DJ64" s="125"/>
      <c r="DK64" s="125"/>
      <c r="DL64" s="123"/>
      <c r="DN64" s="125"/>
      <c r="DR64" s="125"/>
      <c r="DS64" s="125"/>
      <c r="DT64" s="123"/>
      <c r="DV64" s="125"/>
      <c r="DZ64" s="125"/>
    </row>
    <row r="65" spans="8:130" s="119" customFormat="1">
      <c r="H65" s="125"/>
      <c r="I65" s="123"/>
      <c r="K65" s="125"/>
      <c r="M65" s="125"/>
      <c r="N65" s="125"/>
      <c r="O65" s="123"/>
      <c r="Q65" s="125"/>
      <c r="S65" s="125"/>
      <c r="T65" s="125"/>
      <c r="U65" s="123"/>
      <c r="W65" s="125"/>
      <c r="Y65" s="125"/>
      <c r="Z65" s="125"/>
      <c r="AA65" s="91"/>
      <c r="AB65" s="39"/>
      <c r="AC65" s="39"/>
      <c r="AD65" s="39"/>
      <c r="AE65" s="39"/>
      <c r="AG65" s="38"/>
      <c r="AH65" s="35"/>
      <c r="AI65" s="37"/>
      <c r="AJ65" s="37"/>
      <c r="AK65" s="37"/>
      <c r="AL65" s="37"/>
      <c r="AM65" s="37"/>
      <c r="AN65" s="37"/>
      <c r="AO65" s="37"/>
      <c r="AP65" s="37"/>
      <c r="AQ65" s="37"/>
      <c r="AS65" s="125"/>
      <c r="AT65" s="123"/>
      <c r="AV65" s="125"/>
      <c r="AX65" s="125"/>
      <c r="AY65" s="125"/>
      <c r="AZ65" s="123"/>
      <c r="BB65" s="125"/>
      <c r="BD65" s="125"/>
      <c r="BE65" s="125"/>
      <c r="BF65" s="123"/>
      <c r="BH65" s="125"/>
      <c r="BJ65" s="125"/>
      <c r="BK65" s="125"/>
      <c r="BM65" s="125"/>
      <c r="BN65" s="123"/>
      <c r="BP65" s="125"/>
      <c r="BQ65" s="125"/>
      <c r="BR65" s="125"/>
      <c r="BW65" s="125"/>
      <c r="BX65" s="123"/>
      <c r="BZ65" s="125"/>
      <c r="CA65" s="125"/>
      <c r="CB65" s="125"/>
      <c r="CG65" s="125"/>
      <c r="CH65" s="123"/>
      <c r="CJ65" s="125"/>
      <c r="CK65" s="125"/>
      <c r="CL65" s="125"/>
      <c r="DC65" s="125"/>
      <c r="DD65" s="123"/>
      <c r="DF65" s="125"/>
      <c r="DJ65" s="125"/>
      <c r="DK65" s="125"/>
      <c r="DL65" s="123"/>
      <c r="DN65" s="125"/>
      <c r="DR65" s="125"/>
      <c r="DS65" s="125"/>
      <c r="DT65" s="123"/>
      <c r="DV65" s="125"/>
      <c r="DZ65" s="125"/>
    </row>
    <row r="66" spans="8:130" s="119" customFormat="1">
      <c r="H66" s="125"/>
      <c r="I66" s="123"/>
      <c r="K66" s="125"/>
      <c r="M66" s="125"/>
      <c r="N66" s="125"/>
      <c r="O66" s="123"/>
      <c r="Q66" s="125"/>
      <c r="S66" s="125"/>
      <c r="T66" s="125"/>
      <c r="U66" s="123"/>
      <c r="W66" s="125"/>
      <c r="Y66" s="125"/>
      <c r="Z66" s="125"/>
      <c r="AA66" s="91"/>
      <c r="AB66" s="39"/>
      <c r="AC66" s="39"/>
      <c r="AD66" s="39"/>
      <c r="AE66" s="39"/>
      <c r="AG66" s="38"/>
      <c r="AH66" s="35"/>
      <c r="AI66" s="37"/>
      <c r="AJ66" s="37"/>
      <c r="AK66" s="37"/>
      <c r="AL66" s="37"/>
      <c r="AM66" s="37"/>
      <c r="AN66" s="37"/>
      <c r="AO66" s="37"/>
      <c r="AP66" s="37"/>
      <c r="AQ66" s="37"/>
      <c r="AS66" s="125"/>
      <c r="AT66" s="123"/>
      <c r="AV66" s="125"/>
      <c r="AX66" s="125"/>
      <c r="AY66" s="125"/>
      <c r="AZ66" s="123"/>
      <c r="BB66" s="125"/>
      <c r="BD66" s="125"/>
      <c r="BE66" s="125"/>
      <c r="BF66" s="123"/>
      <c r="BH66" s="125"/>
      <c r="BJ66" s="125"/>
      <c r="BK66" s="125"/>
      <c r="BM66" s="125"/>
      <c r="BN66" s="123"/>
      <c r="BP66" s="125"/>
      <c r="BQ66" s="125"/>
      <c r="BR66" s="125"/>
      <c r="BW66" s="125"/>
      <c r="BX66" s="123"/>
      <c r="BZ66" s="125"/>
      <c r="CA66" s="125"/>
      <c r="CB66" s="125"/>
      <c r="CG66" s="125"/>
      <c r="CH66" s="123"/>
      <c r="CJ66" s="125"/>
      <c r="CK66" s="125"/>
      <c r="CL66" s="125"/>
      <c r="DC66" s="125"/>
      <c r="DD66" s="123"/>
      <c r="DF66" s="125"/>
      <c r="DJ66" s="125"/>
      <c r="DK66" s="125"/>
      <c r="DL66" s="123"/>
      <c r="DN66" s="125"/>
      <c r="DR66" s="125"/>
      <c r="DS66" s="125"/>
      <c r="DT66" s="123"/>
      <c r="DV66" s="125"/>
      <c r="DZ66" s="125"/>
    </row>
    <row r="67" spans="8:130" s="119" customFormat="1">
      <c r="H67" s="125"/>
      <c r="I67" s="123"/>
      <c r="K67" s="125"/>
      <c r="M67" s="125"/>
      <c r="N67" s="125"/>
      <c r="O67" s="123"/>
      <c r="Q67" s="125"/>
      <c r="S67" s="125"/>
      <c r="T67" s="125"/>
      <c r="U67" s="123"/>
      <c r="W67" s="125"/>
      <c r="Y67" s="125"/>
      <c r="Z67" s="125"/>
      <c r="AA67" s="91"/>
      <c r="AB67" s="39"/>
      <c r="AC67" s="39"/>
      <c r="AD67" s="39"/>
      <c r="AE67" s="39"/>
      <c r="AG67" s="38"/>
      <c r="AH67" s="35"/>
      <c r="AI67" s="37"/>
      <c r="AJ67" s="37"/>
      <c r="AK67" s="37"/>
      <c r="AL67" s="37"/>
      <c r="AM67" s="37"/>
      <c r="AN67" s="37"/>
      <c r="AO67" s="37"/>
      <c r="AP67" s="37"/>
      <c r="AQ67" s="37"/>
      <c r="AS67" s="125"/>
      <c r="AT67" s="123"/>
      <c r="AV67" s="125"/>
      <c r="AX67" s="125"/>
      <c r="AY67" s="125"/>
      <c r="AZ67" s="123"/>
      <c r="BB67" s="125"/>
      <c r="BD67" s="125"/>
      <c r="BE67" s="125"/>
      <c r="BF67" s="123"/>
      <c r="BH67" s="125"/>
      <c r="BJ67" s="125"/>
      <c r="BK67" s="125"/>
      <c r="BM67" s="125"/>
      <c r="BN67" s="123"/>
      <c r="BP67" s="125"/>
      <c r="BQ67" s="125"/>
      <c r="BR67" s="125"/>
      <c r="BW67" s="125"/>
      <c r="BX67" s="123"/>
      <c r="BZ67" s="125"/>
      <c r="CA67" s="125"/>
      <c r="CB67" s="125"/>
      <c r="CG67" s="125"/>
      <c r="CH67" s="123"/>
      <c r="CJ67" s="125"/>
      <c r="CK67" s="125"/>
      <c r="CL67" s="125"/>
      <c r="DC67" s="125"/>
      <c r="DD67" s="123"/>
      <c r="DF67" s="125"/>
      <c r="DJ67" s="125"/>
      <c r="DK67" s="125"/>
      <c r="DL67" s="123"/>
      <c r="DN67" s="125"/>
      <c r="DR67" s="125"/>
      <c r="DS67" s="125"/>
      <c r="DT67" s="123"/>
      <c r="DV67" s="125"/>
      <c r="DZ67" s="125"/>
    </row>
    <row r="68" spans="8:130" s="119" customFormat="1">
      <c r="H68" s="125"/>
      <c r="I68" s="123"/>
      <c r="K68" s="125"/>
      <c r="M68" s="125"/>
      <c r="N68" s="125"/>
      <c r="O68" s="123"/>
      <c r="Q68" s="125"/>
      <c r="S68" s="125"/>
      <c r="T68" s="125"/>
      <c r="U68" s="123"/>
      <c r="W68" s="125"/>
      <c r="Y68" s="125"/>
      <c r="Z68" s="125"/>
      <c r="AA68" s="91"/>
      <c r="AB68" s="39"/>
      <c r="AC68" s="39"/>
      <c r="AD68" s="39"/>
      <c r="AE68" s="39"/>
      <c r="AG68" s="38"/>
      <c r="AH68" s="35"/>
      <c r="AI68" s="37"/>
      <c r="AJ68" s="37"/>
      <c r="AK68" s="37"/>
      <c r="AL68" s="37"/>
      <c r="AM68" s="37"/>
      <c r="AN68" s="37"/>
      <c r="AO68" s="37"/>
      <c r="AP68" s="37"/>
      <c r="AQ68" s="37"/>
      <c r="AS68" s="125"/>
      <c r="AT68" s="123"/>
      <c r="AV68" s="125"/>
      <c r="AX68" s="125"/>
      <c r="AY68" s="125"/>
      <c r="AZ68" s="123"/>
      <c r="BB68" s="125"/>
      <c r="BD68" s="125"/>
      <c r="BE68" s="125"/>
      <c r="BF68" s="123"/>
      <c r="BH68" s="125"/>
      <c r="BJ68" s="125"/>
      <c r="BK68" s="125"/>
      <c r="BM68" s="125"/>
      <c r="BN68" s="123"/>
      <c r="BP68" s="125"/>
      <c r="BQ68" s="125"/>
      <c r="BR68" s="125"/>
      <c r="BW68" s="125"/>
      <c r="BX68" s="123"/>
      <c r="BZ68" s="125"/>
      <c r="CA68" s="125"/>
      <c r="CB68" s="125"/>
      <c r="CG68" s="125"/>
      <c r="CH68" s="123"/>
      <c r="CJ68" s="125"/>
      <c r="CK68" s="125"/>
      <c r="CL68" s="125"/>
      <c r="DC68" s="125"/>
      <c r="DD68" s="123"/>
      <c r="DF68" s="125"/>
      <c r="DJ68" s="125"/>
      <c r="DK68" s="125"/>
      <c r="DL68" s="123"/>
      <c r="DN68" s="125"/>
      <c r="DR68" s="125"/>
      <c r="DS68" s="125"/>
      <c r="DT68" s="123"/>
      <c r="DV68" s="125"/>
      <c r="DZ68" s="125"/>
    </row>
    <row r="69" spans="8:130" s="119" customFormat="1">
      <c r="H69" s="125"/>
      <c r="I69" s="123"/>
      <c r="K69" s="125"/>
      <c r="M69" s="125"/>
      <c r="N69" s="125"/>
      <c r="O69" s="123"/>
      <c r="Q69" s="125"/>
      <c r="S69" s="125"/>
      <c r="T69" s="125"/>
      <c r="U69" s="123"/>
      <c r="W69" s="125"/>
      <c r="Y69" s="125"/>
      <c r="Z69" s="125"/>
      <c r="AA69" s="91"/>
      <c r="AB69" s="39"/>
      <c r="AC69" s="39"/>
      <c r="AD69" s="39"/>
      <c r="AE69" s="39"/>
      <c r="AG69" s="38"/>
      <c r="AH69" s="35"/>
      <c r="AI69" s="37"/>
      <c r="AJ69" s="37"/>
      <c r="AK69" s="37"/>
      <c r="AL69" s="37"/>
      <c r="AM69" s="37"/>
      <c r="AN69" s="37"/>
      <c r="AO69" s="37"/>
      <c r="AP69" s="37"/>
      <c r="AQ69" s="37"/>
      <c r="AS69" s="125"/>
      <c r="AT69" s="123"/>
      <c r="AV69" s="125"/>
      <c r="AX69" s="125"/>
      <c r="AY69" s="125"/>
      <c r="AZ69" s="123"/>
      <c r="BB69" s="125"/>
      <c r="BD69" s="125"/>
      <c r="BE69" s="125"/>
      <c r="BF69" s="123"/>
      <c r="BH69" s="125"/>
      <c r="BJ69" s="125"/>
      <c r="BK69" s="125"/>
      <c r="BM69" s="125"/>
      <c r="BN69" s="123"/>
      <c r="BP69" s="125"/>
      <c r="BQ69" s="125"/>
      <c r="BR69" s="125"/>
      <c r="BW69" s="125"/>
      <c r="BX69" s="123"/>
      <c r="BZ69" s="125"/>
      <c r="CA69" s="125"/>
      <c r="CB69" s="125"/>
      <c r="CG69" s="125"/>
      <c r="CH69" s="123"/>
      <c r="CJ69" s="125"/>
      <c r="CK69" s="125"/>
      <c r="CL69" s="125"/>
      <c r="DC69" s="125"/>
      <c r="DD69" s="123"/>
      <c r="DF69" s="125"/>
      <c r="DJ69" s="125"/>
      <c r="DK69" s="125"/>
      <c r="DL69" s="123"/>
      <c r="DN69" s="125"/>
      <c r="DR69" s="125"/>
      <c r="DS69" s="125"/>
      <c r="DT69" s="123"/>
      <c r="DV69" s="125"/>
      <c r="DZ69" s="125"/>
    </row>
    <row r="70" spans="8:130" s="119" customFormat="1">
      <c r="H70" s="125"/>
      <c r="I70" s="123"/>
      <c r="K70" s="125"/>
      <c r="M70" s="125"/>
      <c r="N70" s="125"/>
      <c r="O70" s="123"/>
      <c r="Q70" s="125"/>
      <c r="S70" s="125"/>
      <c r="T70" s="125"/>
      <c r="U70" s="123"/>
      <c r="W70" s="125"/>
      <c r="Y70" s="125"/>
      <c r="Z70" s="125"/>
      <c r="AA70" s="91"/>
      <c r="AB70" s="39"/>
      <c r="AC70" s="39"/>
      <c r="AD70" s="39"/>
      <c r="AE70" s="39"/>
      <c r="AG70" s="38"/>
      <c r="AH70" s="35"/>
      <c r="AI70" s="37"/>
      <c r="AJ70" s="37"/>
      <c r="AK70" s="37"/>
      <c r="AL70" s="37"/>
      <c r="AM70" s="37"/>
      <c r="AN70" s="37"/>
      <c r="AO70" s="37"/>
      <c r="AP70" s="37"/>
      <c r="AQ70" s="37"/>
      <c r="AS70" s="125"/>
      <c r="AT70" s="123"/>
      <c r="AV70" s="125"/>
      <c r="AX70" s="125"/>
      <c r="AY70" s="125"/>
      <c r="AZ70" s="123"/>
      <c r="BB70" s="125"/>
      <c r="BD70" s="125"/>
      <c r="BE70" s="125"/>
      <c r="BF70" s="123"/>
      <c r="BH70" s="125"/>
      <c r="BJ70" s="125"/>
      <c r="BK70" s="125"/>
      <c r="BM70" s="125"/>
      <c r="BN70" s="123"/>
      <c r="BP70" s="125"/>
      <c r="BQ70" s="125"/>
      <c r="BR70" s="125"/>
      <c r="BW70" s="125"/>
      <c r="BX70" s="123"/>
      <c r="BZ70" s="125"/>
      <c r="CA70" s="125"/>
      <c r="CB70" s="125"/>
      <c r="CG70" s="125"/>
      <c r="CH70" s="123"/>
      <c r="CJ70" s="125"/>
      <c r="CK70" s="125"/>
      <c r="CL70" s="125"/>
      <c r="DC70" s="125"/>
      <c r="DD70" s="123"/>
      <c r="DF70" s="125"/>
      <c r="DJ70" s="125"/>
      <c r="DK70" s="125"/>
      <c r="DL70" s="123"/>
      <c r="DN70" s="125"/>
      <c r="DR70" s="125"/>
      <c r="DS70" s="125"/>
      <c r="DT70" s="123"/>
      <c r="DV70" s="125"/>
      <c r="DZ70" s="125"/>
    </row>
    <row r="71" spans="8:130" s="119" customFormat="1">
      <c r="H71" s="125"/>
      <c r="I71" s="123"/>
      <c r="K71" s="125"/>
      <c r="M71" s="125"/>
      <c r="N71" s="125"/>
      <c r="O71" s="123"/>
      <c r="Q71" s="125"/>
      <c r="S71" s="125"/>
      <c r="T71" s="125"/>
      <c r="U71" s="123"/>
      <c r="W71" s="125"/>
      <c r="Y71" s="125"/>
      <c r="Z71" s="125"/>
      <c r="AA71" s="91"/>
      <c r="AB71" s="39"/>
      <c r="AC71" s="39"/>
      <c r="AD71" s="39"/>
      <c r="AE71" s="39"/>
      <c r="AG71" s="38"/>
      <c r="AH71" s="35"/>
      <c r="AI71" s="37"/>
      <c r="AJ71" s="37"/>
      <c r="AK71" s="37"/>
      <c r="AL71" s="37"/>
      <c r="AM71" s="37"/>
      <c r="AN71" s="37"/>
      <c r="AO71" s="37"/>
      <c r="AP71" s="37"/>
      <c r="AQ71" s="37"/>
      <c r="AS71" s="125"/>
      <c r="AT71" s="123"/>
      <c r="AV71" s="125"/>
      <c r="AX71" s="125"/>
      <c r="AY71" s="125"/>
      <c r="AZ71" s="123"/>
      <c r="BB71" s="125"/>
      <c r="BD71" s="125"/>
      <c r="BE71" s="125"/>
      <c r="BF71" s="123"/>
      <c r="BH71" s="125"/>
      <c r="BJ71" s="125"/>
      <c r="BK71" s="125"/>
      <c r="BM71" s="125"/>
      <c r="BN71" s="123"/>
      <c r="BP71" s="125"/>
      <c r="BQ71" s="125"/>
      <c r="BR71" s="125"/>
      <c r="BW71" s="125"/>
      <c r="BX71" s="123"/>
      <c r="BZ71" s="125"/>
      <c r="CA71" s="125"/>
      <c r="CB71" s="125"/>
      <c r="CG71" s="125"/>
      <c r="CH71" s="123"/>
      <c r="CJ71" s="125"/>
      <c r="CK71" s="125"/>
      <c r="CL71" s="125"/>
      <c r="DC71" s="125"/>
      <c r="DD71" s="123"/>
      <c r="DF71" s="125"/>
      <c r="DJ71" s="125"/>
      <c r="DK71" s="125"/>
      <c r="DL71" s="123"/>
      <c r="DN71" s="125"/>
      <c r="DR71" s="125"/>
      <c r="DS71" s="125"/>
      <c r="DT71" s="123"/>
      <c r="DV71" s="125"/>
      <c r="DZ71" s="125"/>
    </row>
    <row r="72" spans="8:130" s="119" customFormat="1">
      <c r="H72" s="125"/>
      <c r="I72" s="123"/>
      <c r="K72" s="125"/>
      <c r="M72" s="125"/>
      <c r="N72" s="125"/>
      <c r="O72" s="123"/>
      <c r="Q72" s="125"/>
      <c r="S72" s="125"/>
      <c r="T72" s="125"/>
      <c r="U72" s="123"/>
      <c r="W72" s="125"/>
      <c r="Y72" s="125"/>
      <c r="Z72" s="125"/>
      <c r="AA72" s="91"/>
      <c r="AB72" s="39"/>
      <c r="AC72" s="39"/>
      <c r="AD72" s="39"/>
      <c r="AE72" s="39"/>
      <c r="AG72" s="38"/>
      <c r="AH72" s="35"/>
      <c r="AI72" s="37"/>
      <c r="AJ72" s="37"/>
      <c r="AK72" s="37"/>
      <c r="AL72" s="37"/>
      <c r="AM72" s="37"/>
      <c r="AN72" s="37"/>
      <c r="AO72" s="37"/>
      <c r="AP72" s="37"/>
      <c r="AQ72" s="37"/>
      <c r="AS72" s="125"/>
      <c r="AT72" s="123"/>
      <c r="AV72" s="125"/>
      <c r="AX72" s="125"/>
      <c r="AY72" s="125"/>
      <c r="AZ72" s="123"/>
      <c r="BB72" s="125"/>
      <c r="BD72" s="125"/>
      <c r="BE72" s="125"/>
      <c r="BF72" s="123"/>
      <c r="BH72" s="125"/>
      <c r="BJ72" s="125"/>
      <c r="BK72" s="125"/>
      <c r="BM72" s="125"/>
      <c r="BN72" s="123"/>
      <c r="BP72" s="125"/>
      <c r="BQ72" s="125"/>
      <c r="BR72" s="125"/>
      <c r="BW72" s="125"/>
      <c r="BX72" s="123"/>
      <c r="BZ72" s="125"/>
      <c r="CA72" s="125"/>
      <c r="CB72" s="125"/>
      <c r="CG72" s="125"/>
      <c r="CH72" s="123"/>
      <c r="CJ72" s="125"/>
      <c r="CK72" s="125"/>
      <c r="CL72" s="125"/>
      <c r="DC72" s="125"/>
      <c r="DD72" s="123"/>
      <c r="DF72" s="125"/>
      <c r="DJ72" s="125"/>
      <c r="DK72" s="125"/>
      <c r="DL72" s="123"/>
      <c r="DN72" s="125"/>
      <c r="DR72" s="125"/>
      <c r="DS72" s="125"/>
      <c r="DT72" s="123"/>
      <c r="DV72" s="125"/>
      <c r="DZ72" s="125"/>
    </row>
    <row r="73" spans="8:130" s="119" customFormat="1">
      <c r="H73" s="125"/>
      <c r="I73" s="123"/>
      <c r="K73" s="125"/>
      <c r="M73" s="125"/>
      <c r="N73" s="125"/>
      <c r="O73" s="123"/>
      <c r="Q73" s="125"/>
      <c r="S73" s="125"/>
      <c r="T73" s="125"/>
      <c r="U73" s="123"/>
      <c r="W73" s="125"/>
      <c r="Y73" s="125"/>
      <c r="Z73" s="125"/>
      <c r="AA73" s="91"/>
      <c r="AB73" s="39"/>
      <c r="AC73" s="39"/>
      <c r="AD73" s="39"/>
      <c r="AE73" s="39"/>
      <c r="AG73" s="38"/>
      <c r="AH73" s="35"/>
      <c r="AI73" s="37"/>
      <c r="AJ73" s="37"/>
      <c r="AK73" s="37"/>
      <c r="AL73" s="37"/>
      <c r="AM73" s="37"/>
      <c r="AN73" s="37"/>
      <c r="AO73" s="37"/>
      <c r="AP73" s="37"/>
      <c r="AQ73" s="37"/>
      <c r="AS73" s="125"/>
      <c r="AT73" s="123"/>
      <c r="AV73" s="125"/>
      <c r="AX73" s="125"/>
      <c r="AY73" s="125"/>
      <c r="AZ73" s="123"/>
      <c r="BB73" s="125"/>
      <c r="BD73" s="125"/>
      <c r="BE73" s="125"/>
      <c r="BF73" s="123"/>
      <c r="BH73" s="125"/>
      <c r="BJ73" s="125"/>
      <c r="BK73" s="125"/>
      <c r="BM73" s="125"/>
      <c r="BN73" s="123"/>
      <c r="BP73" s="125"/>
      <c r="BQ73" s="125"/>
      <c r="BR73" s="125"/>
      <c r="BW73" s="125"/>
      <c r="BX73" s="123"/>
      <c r="BZ73" s="125"/>
      <c r="CA73" s="125"/>
      <c r="CB73" s="125"/>
      <c r="CG73" s="125"/>
      <c r="CH73" s="123"/>
      <c r="CJ73" s="125"/>
      <c r="CK73" s="125"/>
      <c r="CL73" s="125"/>
      <c r="DC73" s="125"/>
      <c r="DD73" s="123"/>
      <c r="DF73" s="125"/>
      <c r="DJ73" s="125"/>
      <c r="DK73" s="125"/>
      <c r="DL73" s="123"/>
      <c r="DN73" s="125"/>
      <c r="DR73" s="125"/>
      <c r="DS73" s="125"/>
      <c r="DT73" s="123"/>
      <c r="DV73" s="125"/>
      <c r="DZ73" s="125"/>
    </row>
    <row r="74" spans="8:130" s="119" customFormat="1">
      <c r="H74" s="125"/>
      <c r="I74" s="123"/>
      <c r="K74" s="125"/>
      <c r="M74" s="125"/>
      <c r="N74" s="125"/>
      <c r="O74" s="123"/>
      <c r="Q74" s="125"/>
      <c r="S74" s="125"/>
      <c r="T74" s="125"/>
      <c r="U74" s="123"/>
      <c r="W74" s="125"/>
      <c r="Y74" s="125"/>
      <c r="Z74" s="125"/>
      <c r="AA74" s="91"/>
      <c r="AB74" s="39"/>
      <c r="AC74" s="39"/>
      <c r="AD74" s="39"/>
      <c r="AE74" s="39"/>
      <c r="AG74" s="38"/>
      <c r="AH74" s="35"/>
      <c r="AI74" s="37"/>
      <c r="AJ74" s="37"/>
      <c r="AK74" s="37"/>
      <c r="AL74" s="37"/>
      <c r="AM74" s="37"/>
      <c r="AN74" s="37"/>
      <c r="AO74" s="37"/>
      <c r="AP74" s="37"/>
      <c r="AQ74" s="37"/>
      <c r="AS74" s="125"/>
      <c r="AT74" s="123"/>
      <c r="AV74" s="125"/>
      <c r="AX74" s="125"/>
      <c r="AY74" s="125"/>
      <c r="AZ74" s="123"/>
      <c r="BB74" s="125"/>
      <c r="BD74" s="125"/>
      <c r="BE74" s="125"/>
      <c r="BF74" s="123"/>
      <c r="BH74" s="125"/>
      <c r="BJ74" s="125"/>
      <c r="BK74" s="125"/>
      <c r="BM74" s="125"/>
      <c r="BN74" s="123"/>
      <c r="BP74" s="125"/>
      <c r="BQ74" s="125"/>
      <c r="BR74" s="125"/>
      <c r="BW74" s="125"/>
      <c r="BX74" s="123"/>
      <c r="BZ74" s="125"/>
      <c r="CA74" s="125"/>
      <c r="CB74" s="125"/>
      <c r="CG74" s="125"/>
      <c r="CH74" s="123"/>
      <c r="CJ74" s="125"/>
      <c r="CK74" s="125"/>
      <c r="CL74" s="125"/>
      <c r="DC74" s="125"/>
      <c r="DD74" s="123"/>
      <c r="DF74" s="125"/>
      <c r="DJ74" s="125"/>
      <c r="DK74" s="125"/>
      <c r="DL74" s="123"/>
      <c r="DN74" s="125"/>
      <c r="DR74" s="125"/>
      <c r="DS74" s="125"/>
      <c r="DT74" s="123"/>
      <c r="DV74" s="125"/>
      <c r="DZ74" s="125"/>
    </row>
    <row r="75" spans="8:130" s="119" customFormat="1">
      <c r="H75" s="125"/>
      <c r="I75" s="123"/>
      <c r="K75" s="125"/>
      <c r="M75" s="125"/>
      <c r="N75" s="125"/>
      <c r="O75" s="123"/>
      <c r="Q75" s="125"/>
      <c r="S75" s="125"/>
      <c r="T75" s="125"/>
      <c r="U75" s="123"/>
      <c r="W75" s="125"/>
      <c r="Y75" s="125"/>
      <c r="Z75" s="125"/>
      <c r="AA75" s="91"/>
      <c r="AB75" s="39"/>
      <c r="AC75" s="39"/>
      <c r="AD75" s="39"/>
      <c r="AE75" s="39"/>
      <c r="AG75" s="38"/>
      <c r="AH75" s="35"/>
      <c r="AI75" s="37"/>
      <c r="AJ75" s="37"/>
      <c r="AK75" s="37"/>
      <c r="AL75" s="37"/>
      <c r="AM75" s="37"/>
      <c r="AN75" s="37"/>
      <c r="AO75" s="37"/>
      <c r="AP75" s="37"/>
      <c r="AQ75" s="37"/>
      <c r="AS75" s="125"/>
      <c r="AT75" s="123"/>
      <c r="AV75" s="125"/>
      <c r="AX75" s="125"/>
      <c r="AY75" s="125"/>
      <c r="AZ75" s="123"/>
      <c r="BB75" s="125"/>
      <c r="BD75" s="125"/>
      <c r="BE75" s="125"/>
      <c r="BF75" s="123"/>
      <c r="BH75" s="125"/>
      <c r="BJ75" s="125"/>
      <c r="BK75" s="125"/>
      <c r="BM75" s="125"/>
      <c r="BN75" s="123"/>
      <c r="BP75" s="125"/>
      <c r="BQ75" s="125"/>
      <c r="BR75" s="125"/>
      <c r="BW75" s="125"/>
      <c r="BX75" s="123"/>
      <c r="BZ75" s="125"/>
      <c r="CA75" s="125"/>
      <c r="CB75" s="125"/>
      <c r="CG75" s="125"/>
      <c r="CH75" s="123"/>
      <c r="CJ75" s="125"/>
      <c r="CK75" s="125"/>
      <c r="CL75" s="125"/>
      <c r="DC75" s="125"/>
      <c r="DD75" s="123"/>
      <c r="DF75" s="125"/>
      <c r="DJ75" s="125"/>
      <c r="DK75" s="125"/>
      <c r="DL75" s="123"/>
      <c r="DN75" s="125"/>
      <c r="DR75" s="125"/>
      <c r="DS75" s="125"/>
      <c r="DT75" s="123"/>
      <c r="DV75" s="125"/>
      <c r="DZ75" s="125"/>
    </row>
    <row r="76" spans="8:130" s="119" customFormat="1">
      <c r="H76" s="125"/>
      <c r="I76" s="123"/>
      <c r="K76" s="125"/>
      <c r="M76" s="125"/>
      <c r="N76" s="125"/>
      <c r="O76" s="123"/>
      <c r="Q76" s="125"/>
      <c r="S76" s="125"/>
      <c r="T76" s="125"/>
      <c r="U76" s="123"/>
      <c r="W76" s="125"/>
      <c r="Y76" s="125"/>
      <c r="Z76" s="125"/>
      <c r="AA76" s="91"/>
      <c r="AB76" s="39"/>
      <c r="AC76" s="39"/>
      <c r="AD76" s="39"/>
      <c r="AE76" s="39"/>
      <c r="AG76" s="38"/>
      <c r="AH76" s="35"/>
      <c r="AI76" s="37"/>
      <c r="AJ76" s="37"/>
      <c r="AK76" s="37"/>
      <c r="AL76" s="37"/>
      <c r="AM76" s="37"/>
      <c r="AN76" s="37"/>
      <c r="AO76" s="37"/>
      <c r="AP76" s="37"/>
      <c r="AQ76" s="37"/>
      <c r="AS76" s="125"/>
      <c r="AT76" s="123"/>
      <c r="AV76" s="125"/>
      <c r="AX76" s="125"/>
      <c r="AY76" s="125"/>
      <c r="AZ76" s="123"/>
      <c r="BB76" s="125"/>
      <c r="BD76" s="125"/>
      <c r="BE76" s="125"/>
      <c r="BF76" s="123"/>
      <c r="BH76" s="125"/>
      <c r="BJ76" s="125"/>
      <c r="BK76" s="125"/>
      <c r="BM76" s="125"/>
      <c r="BN76" s="123"/>
      <c r="BP76" s="125"/>
      <c r="BQ76" s="125"/>
      <c r="BR76" s="125"/>
      <c r="BW76" s="125"/>
      <c r="BX76" s="123"/>
      <c r="BZ76" s="125"/>
      <c r="CA76" s="125"/>
      <c r="CB76" s="125"/>
      <c r="CG76" s="125"/>
      <c r="CH76" s="123"/>
      <c r="CJ76" s="125"/>
      <c r="CK76" s="125"/>
      <c r="CL76" s="125"/>
      <c r="DC76" s="125"/>
      <c r="DD76" s="123"/>
      <c r="DF76" s="125"/>
      <c r="DJ76" s="125"/>
      <c r="DK76" s="125"/>
      <c r="DL76" s="123"/>
      <c r="DN76" s="125"/>
      <c r="DR76" s="125"/>
      <c r="DS76" s="125"/>
      <c r="DT76" s="123"/>
      <c r="DV76" s="125"/>
      <c r="DZ76" s="125"/>
    </row>
    <row r="77" spans="8:130" s="119" customFormat="1">
      <c r="H77" s="125"/>
      <c r="I77" s="123"/>
      <c r="K77" s="125"/>
      <c r="M77" s="125"/>
      <c r="N77" s="125"/>
      <c r="O77" s="123"/>
      <c r="Q77" s="125"/>
      <c r="S77" s="125"/>
      <c r="T77" s="125"/>
      <c r="U77" s="123"/>
      <c r="W77" s="125"/>
      <c r="Y77" s="125"/>
      <c r="Z77" s="125"/>
      <c r="AA77" s="91"/>
      <c r="AB77" s="39"/>
      <c r="AC77" s="39"/>
      <c r="AD77" s="39"/>
      <c r="AE77" s="39"/>
      <c r="AG77" s="38"/>
      <c r="AH77" s="35"/>
      <c r="AI77" s="37"/>
      <c r="AJ77" s="37"/>
      <c r="AK77" s="37"/>
      <c r="AL77" s="37"/>
      <c r="AM77" s="37"/>
      <c r="AN77" s="37"/>
      <c r="AO77" s="37"/>
      <c r="AP77" s="37"/>
      <c r="AQ77" s="37"/>
      <c r="AS77" s="125"/>
      <c r="AT77" s="123"/>
      <c r="AV77" s="125"/>
      <c r="AX77" s="125"/>
      <c r="AY77" s="125"/>
      <c r="AZ77" s="123"/>
      <c r="BB77" s="125"/>
      <c r="BD77" s="125"/>
      <c r="BE77" s="125"/>
      <c r="BF77" s="123"/>
      <c r="BH77" s="125"/>
      <c r="BJ77" s="125"/>
      <c r="BK77" s="125"/>
      <c r="BM77" s="125"/>
      <c r="BN77" s="123"/>
      <c r="BP77" s="125"/>
      <c r="BQ77" s="125"/>
      <c r="BR77" s="125"/>
      <c r="BW77" s="125"/>
      <c r="BX77" s="123"/>
      <c r="BZ77" s="125"/>
      <c r="CA77" s="125"/>
      <c r="CB77" s="125"/>
      <c r="CG77" s="125"/>
      <c r="CH77" s="123"/>
      <c r="CJ77" s="125"/>
      <c r="CK77" s="125"/>
      <c r="CL77" s="125"/>
      <c r="DC77" s="125"/>
      <c r="DD77" s="123"/>
      <c r="DF77" s="125"/>
      <c r="DJ77" s="125"/>
      <c r="DK77" s="125"/>
      <c r="DL77" s="123"/>
      <c r="DN77" s="125"/>
      <c r="DR77" s="125"/>
      <c r="DS77" s="125"/>
      <c r="DT77" s="123"/>
      <c r="DV77" s="125"/>
      <c r="DZ77" s="125"/>
    </row>
    <row r="78" spans="8:130" s="119" customFormat="1">
      <c r="H78" s="125"/>
      <c r="I78" s="123"/>
      <c r="K78" s="125"/>
      <c r="M78" s="125"/>
      <c r="N78" s="125"/>
      <c r="O78" s="123"/>
      <c r="Q78" s="125"/>
      <c r="S78" s="125"/>
      <c r="T78" s="125"/>
      <c r="U78" s="123"/>
      <c r="W78" s="125"/>
      <c r="Y78" s="125"/>
      <c r="Z78" s="125"/>
      <c r="AA78" s="91"/>
      <c r="AB78" s="39"/>
      <c r="AC78" s="39"/>
      <c r="AD78" s="39"/>
      <c r="AE78" s="39"/>
      <c r="AG78" s="38"/>
      <c r="AH78" s="35"/>
      <c r="AI78" s="37"/>
      <c r="AJ78" s="37"/>
      <c r="AK78" s="37"/>
      <c r="AL78" s="37"/>
      <c r="AM78" s="37"/>
      <c r="AN78" s="37"/>
      <c r="AO78" s="37"/>
      <c r="AP78" s="37"/>
      <c r="AQ78" s="37"/>
      <c r="AS78" s="125"/>
      <c r="AT78" s="123"/>
      <c r="AV78" s="125"/>
      <c r="AX78" s="125"/>
      <c r="AY78" s="125"/>
      <c r="AZ78" s="123"/>
      <c r="BB78" s="125"/>
      <c r="BD78" s="125"/>
      <c r="BE78" s="125"/>
      <c r="BF78" s="123"/>
      <c r="BH78" s="125"/>
      <c r="BJ78" s="125"/>
      <c r="BK78" s="125"/>
      <c r="BM78" s="125"/>
      <c r="BN78" s="123"/>
      <c r="BP78" s="125"/>
      <c r="BQ78" s="125"/>
      <c r="BR78" s="125"/>
      <c r="BW78" s="125"/>
      <c r="BX78" s="123"/>
      <c r="BZ78" s="125"/>
      <c r="CA78" s="125"/>
      <c r="CB78" s="125"/>
      <c r="CG78" s="125"/>
      <c r="CH78" s="123"/>
      <c r="CJ78" s="125"/>
      <c r="CK78" s="125"/>
      <c r="CL78" s="125"/>
      <c r="DC78" s="125"/>
      <c r="DD78" s="123"/>
      <c r="DF78" s="125"/>
      <c r="DJ78" s="125"/>
      <c r="DK78" s="125"/>
      <c r="DL78" s="123"/>
      <c r="DN78" s="125"/>
      <c r="DR78" s="125"/>
      <c r="DS78" s="125"/>
      <c r="DT78" s="123"/>
      <c r="DV78" s="125"/>
      <c r="DZ78" s="125"/>
    </row>
    <row r="79" spans="8:130" s="119" customFormat="1">
      <c r="H79" s="125"/>
      <c r="I79" s="123"/>
      <c r="K79" s="125"/>
      <c r="M79" s="125"/>
      <c r="N79" s="125"/>
      <c r="O79" s="123"/>
      <c r="Q79" s="125"/>
      <c r="S79" s="125"/>
      <c r="T79" s="125"/>
      <c r="U79" s="123"/>
      <c r="W79" s="125"/>
      <c r="Y79" s="125"/>
      <c r="Z79" s="125"/>
      <c r="AA79" s="91"/>
      <c r="AB79" s="39"/>
      <c r="AC79" s="39"/>
      <c r="AD79" s="39"/>
      <c r="AE79" s="39"/>
      <c r="AG79" s="38"/>
      <c r="AH79" s="35"/>
      <c r="AI79" s="37"/>
      <c r="AJ79" s="37"/>
      <c r="AK79" s="37"/>
      <c r="AL79" s="37"/>
      <c r="AM79" s="37"/>
      <c r="AN79" s="37"/>
      <c r="AO79" s="37"/>
      <c r="AP79" s="37"/>
      <c r="AQ79" s="37"/>
      <c r="AS79" s="125"/>
      <c r="AT79" s="123"/>
      <c r="AV79" s="125"/>
      <c r="AX79" s="125"/>
      <c r="AY79" s="125"/>
      <c r="AZ79" s="123"/>
      <c r="BB79" s="125"/>
      <c r="BD79" s="125"/>
      <c r="BE79" s="125"/>
      <c r="BF79" s="123"/>
      <c r="BH79" s="125"/>
      <c r="BJ79" s="125"/>
      <c r="BK79" s="125"/>
      <c r="BM79" s="125"/>
      <c r="BN79" s="123"/>
      <c r="BP79" s="125"/>
      <c r="BQ79" s="125"/>
      <c r="BR79" s="125"/>
      <c r="BW79" s="125"/>
      <c r="BX79" s="123"/>
      <c r="BZ79" s="125"/>
      <c r="CA79" s="125"/>
      <c r="CB79" s="125"/>
      <c r="CG79" s="125"/>
      <c r="CH79" s="123"/>
      <c r="CJ79" s="125"/>
      <c r="CK79" s="125"/>
      <c r="CL79" s="125"/>
      <c r="DC79" s="125"/>
      <c r="DD79" s="123"/>
      <c r="DF79" s="125"/>
      <c r="DJ79" s="125"/>
      <c r="DK79" s="125"/>
      <c r="DL79" s="123"/>
      <c r="DN79" s="125"/>
      <c r="DR79" s="125"/>
      <c r="DS79" s="125"/>
      <c r="DT79" s="123"/>
      <c r="DV79" s="125"/>
      <c r="DZ79" s="125"/>
    </row>
    <row r="80" spans="8:130" s="119" customFormat="1">
      <c r="H80" s="125"/>
      <c r="I80" s="123"/>
      <c r="K80" s="125"/>
      <c r="M80" s="125"/>
      <c r="N80" s="125"/>
      <c r="O80" s="123"/>
      <c r="Q80" s="125"/>
      <c r="S80" s="125"/>
      <c r="T80" s="125"/>
      <c r="U80" s="123"/>
      <c r="W80" s="125"/>
      <c r="Y80" s="125"/>
      <c r="Z80" s="125"/>
      <c r="AA80" s="91"/>
      <c r="AB80" s="39"/>
      <c r="AC80" s="39"/>
      <c r="AD80" s="39"/>
      <c r="AE80" s="39"/>
      <c r="AG80" s="38"/>
      <c r="AH80" s="35"/>
      <c r="AI80" s="37"/>
      <c r="AJ80" s="37"/>
      <c r="AK80" s="37"/>
      <c r="AL80" s="37"/>
      <c r="AM80" s="37"/>
      <c r="AN80" s="37"/>
      <c r="AO80" s="37"/>
      <c r="AP80" s="37"/>
      <c r="AQ80" s="37"/>
      <c r="AS80" s="125"/>
      <c r="AT80" s="123"/>
      <c r="AV80" s="125"/>
      <c r="AX80" s="125"/>
      <c r="AY80" s="125"/>
      <c r="AZ80" s="123"/>
      <c r="BB80" s="125"/>
      <c r="BD80" s="125"/>
      <c r="BE80" s="125"/>
      <c r="BF80" s="123"/>
      <c r="BH80" s="125"/>
      <c r="BJ80" s="125"/>
      <c r="BK80" s="125"/>
      <c r="BM80" s="125"/>
      <c r="BN80" s="123"/>
      <c r="BP80" s="125"/>
      <c r="BQ80" s="125"/>
      <c r="BR80" s="125"/>
      <c r="BW80" s="125"/>
      <c r="BX80" s="123"/>
      <c r="BZ80" s="125"/>
      <c r="CA80" s="125"/>
      <c r="CB80" s="125"/>
      <c r="CG80" s="125"/>
      <c r="CH80" s="123"/>
      <c r="CJ80" s="125"/>
      <c r="CK80" s="125"/>
      <c r="CL80" s="125"/>
      <c r="DC80" s="125"/>
      <c r="DD80" s="123"/>
      <c r="DF80" s="125"/>
      <c r="DJ80" s="125"/>
      <c r="DK80" s="125"/>
      <c r="DL80" s="123"/>
      <c r="DN80" s="125"/>
      <c r="DR80" s="125"/>
      <c r="DS80" s="125"/>
      <c r="DT80" s="123"/>
      <c r="DV80" s="125"/>
      <c r="DZ80" s="125"/>
    </row>
    <row r="81" spans="8:130" s="119" customFormat="1">
      <c r="H81" s="125"/>
      <c r="I81" s="123"/>
      <c r="K81" s="125"/>
      <c r="M81" s="125"/>
      <c r="N81" s="125"/>
      <c r="O81" s="123"/>
      <c r="Q81" s="125"/>
      <c r="S81" s="125"/>
      <c r="T81" s="125"/>
      <c r="U81" s="123"/>
      <c r="W81" s="125"/>
      <c r="Y81" s="125"/>
      <c r="Z81" s="125"/>
      <c r="AA81" s="91"/>
      <c r="AB81" s="39"/>
      <c r="AC81" s="39"/>
      <c r="AD81" s="39"/>
      <c r="AE81" s="39"/>
      <c r="AG81" s="38"/>
      <c r="AH81" s="35"/>
      <c r="AI81" s="37"/>
      <c r="AJ81" s="37"/>
      <c r="AK81" s="37"/>
      <c r="AL81" s="37"/>
      <c r="AM81" s="37"/>
      <c r="AN81" s="37"/>
      <c r="AO81" s="37"/>
      <c r="AP81" s="37"/>
      <c r="AQ81" s="37"/>
      <c r="AS81" s="125"/>
      <c r="AT81" s="123"/>
      <c r="AV81" s="125"/>
      <c r="AX81" s="125"/>
      <c r="AY81" s="125"/>
      <c r="AZ81" s="123"/>
      <c r="BB81" s="125"/>
      <c r="BD81" s="125"/>
      <c r="BE81" s="125"/>
      <c r="BF81" s="123"/>
      <c r="BH81" s="125"/>
      <c r="BJ81" s="125"/>
      <c r="BK81" s="125"/>
      <c r="BM81" s="125"/>
      <c r="BN81" s="123"/>
      <c r="BP81" s="125"/>
      <c r="BQ81" s="125"/>
      <c r="BR81" s="125"/>
      <c r="BW81" s="125"/>
      <c r="BX81" s="123"/>
      <c r="BZ81" s="125"/>
      <c r="CA81" s="125"/>
      <c r="CB81" s="125"/>
      <c r="CG81" s="125"/>
      <c r="CH81" s="123"/>
      <c r="CJ81" s="125"/>
      <c r="CK81" s="125"/>
      <c r="CL81" s="125"/>
      <c r="DC81" s="125"/>
      <c r="DD81" s="123"/>
      <c r="DF81" s="125"/>
      <c r="DJ81" s="125"/>
      <c r="DK81" s="125"/>
      <c r="DL81" s="123"/>
      <c r="DN81" s="125"/>
      <c r="DR81" s="125"/>
      <c r="DS81" s="125"/>
      <c r="DT81" s="123"/>
      <c r="DV81" s="125"/>
      <c r="DZ81" s="125"/>
    </row>
    <row r="82" spans="8:130" s="119" customFormat="1">
      <c r="H82" s="125"/>
      <c r="I82" s="123"/>
      <c r="K82" s="125"/>
      <c r="M82" s="125"/>
      <c r="N82" s="125"/>
      <c r="O82" s="123"/>
      <c r="Q82" s="125"/>
      <c r="S82" s="125"/>
      <c r="T82" s="125"/>
      <c r="U82" s="123"/>
      <c r="W82" s="125"/>
      <c r="Y82" s="125"/>
      <c r="Z82" s="125"/>
      <c r="AA82" s="91"/>
      <c r="AB82" s="39"/>
      <c r="AC82" s="39"/>
      <c r="AD82" s="39"/>
      <c r="AE82" s="39"/>
      <c r="AG82" s="38"/>
      <c r="AH82" s="35"/>
      <c r="AI82" s="37"/>
      <c r="AJ82" s="37"/>
      <c r="AK82" s="37"/>
      <c r="AL82" s="37"/>
      <c r="AM82" s="37"/>
      <c r="AN82" s="37"/>
      <c r="AO82" s="37"/>
      <c r="AP82" s="37"/>
      <c r="AQ82" s="37"/>
      <c r="AS82" s="125"/>
      <c r="AT82" s="123"/>
      <c r="AV82" s="125"/>
      <c r="AX82" s="125"/>
      <c r="AY82" s="125"/>
      <c r="AZ82" s="123"/>
      <c r="BB82" s="125"/>
      <c r="BD82" s="125"/>
      <c r="BE82" s="125"/>
      <c r="BF82" s="123"/>
      <c r="BH82" s="125"/>
      <c r="BJ82" s="125"/>
      <c r="BK82" s="125"/>
      <c r="BM82" s="125"/>
      <c r="BN82" s="123"/>
      <c r="BP82" s="125"/>
      <c r="BQ82" s="125"/>
      <c r="BR82" s="125"/>
      <c r="BW82" s="125"/>
      <c r="BX82" s="123"/>
      <c r="BZ82" s="125"/>
      <c r="CA82" s="125"/>
      <c r="CB82" s="125"/>
      <c r="CG82" s="125"/>
      <c r="CH82" s="123"/>
      <c r="CJ82" s="125"/>
      <c r="CK82" s="125"/>
      <c r="CL82" s="125"/>
      <c r="DC82" s="125"/>
      <c r="DD82" s="123"/>
      <c r="DF82" s="125"/>
      <c r="DJ82" s="125"/>
      <c r="DK82" s="125"/>
      <c r="DL82" s="123"/>
      <c r="DN82" s="125"/>
      <c r="DR82" s="125"/>
      <c r="DS82" s="125"/>
      <c r="DT82" s="123"/>
      <c r="DV82" s="125"/>
      <c r="DZ82" s="125"/>
    </row>
    <row r="83" spans="8:130" s="119" customFormat="1">
      <c r="H83" s="125"/>
      <c r="I83" s="123"/>
      <c r="K83" s="125"/>
      <c r="M83" s="125"/>
      <c r="N83" s="125"/>
      <c r="O83" s="123"/>
      <c r="Q83" s="125"/>
      <c r="S83" s="125"/>
      <c r="T83" s="125"/>
      <c r="U83" s="123"/>
      <c r="W83" s="125"/>
      <c r="Y83" s="125"/>
      <c r="Z83" s="125"/>
      <c r="AA83" s="91"/>
      <c r="AB83" s="39"/>
      <c r="AC83" s="39"/>
      <c r="AD83" s="39"/>
      <c r="AE83" s="39"/>
      <c r="AG83" s="38"/>
      <c r="AH83" s="35"/>
      <c r="AI83" s="37"/>
      <c r="AJ83" s="37"/>
      <c r="AK83" s="37"/>
      <c r="AL83" s="37"/>
      <c r="AM83" s="37"/>
      <c r="AN83" s="37"/>
      <c r="AO83" s="37"/>
      <c r="AP83" s="37"/>
      <c r="AQ83" s="37"/>
      <c r="AS83" s="125"/>
      <c r="AT83" s="123"/>
      <c r="AV83" s="125"/>
      <c r="AX83" s="125"/>
      <c r="AY83" s="125"/>
      <c r="AZ83" s="123"/>
      <c r="BB83" s="125"/>
      <c r="BD83" s="125"/>
      <c r="BE83" s="125"/>
      <c r="BF83" s="123"/>
      <c r="BH83" s="125"/>
      <c r="BJ83" s="125"/>
      <c r="BK83" s="125"/>
      <c r="BM83" s="125"/>
      <c r="BN83" s="123"/>
      <c r="BP83" s="125"/>
      <c r="BQ83" s="125"/>
      <c r="BR83" s="125"/>
      <c r="BW83" s="125"/>
      <c r="BX83" s="123"/>
      <c r="BZ83" s="125"/>
      <c r="CA83" s="125"/>
      <c r="CB83" s="125"/>
      <c r="CG83" s="125"/>
      <c r="CH83" s="123"/>
      <c r="CJ83" s="125"/>
      <c r="CK83" s="125"/>
      <c r="CL83" s="125"/>
      <c r="DC83" s="125"/>
      <c r="DD83" s="123"/>
      <c r="DF83" s="125"/>
      <c r="DJ83" s="125"/>
      <c r="DK83" s="125"/>
      <c r="DL83" s="123"/>
      <c r="DN83" s="125"/>
      <c r="DR83" s="125"/>
      <c r="DS83" s="125"/>
      <c r="DT83" s="123"/>
      <c r="DV83" s="125"/>
      <c r="DZ83" s="125"/>
    </row>
    <row r="84" spans="8:130" s="119" customFormat="1">
      <c r="H84" s="125"/>
      <c r="I84" s="123"/>
      <c r="K84" s="125"/>
      <c r="M84" s="125"/>
      <c r="N84" s="125"/>
      <c r="O84" s="123"/>
      <c r="Q84" s="125"/>
      <c r="S84" s="125"/>
      <c r="T84" s="125"/>
      <c r="U84" s="123"/>
      <c r="W84" s="125"/>
      <c r="Y84" s="125"/>
      <c r="Z84" s="125"/>
      <c r="AA84" s="91"/>
      <c r="AB84" s="39"/>
      <c r="AC84" s="39"/>
      <c r="AD84" s="39"/>
      <c r="AE84" s="39"/>
      <c r="AG84" s="38"/>
      <c r="AH84" s="35"/>
      <c r="AI84" s="37"/>
      <c r="AJ84" s="37"/>
      <c r="AK84" s="37"/>
      <c r="AL84" s="37"/>
      <c r="AM84" s="37"/>
      <c r="AN84" s="37"/>
      <c r="AO84" s="37"/>
      <c r="AP84" s="37"/>
      <c r="AQ84" s="37"/>
      <c r="AS84" s="125"/>
      <c r="AT84" s="123"/>
      <c r="AV84" s="125"/>
      <c r="AX84" s="125"/>
      <c r="AY84" s="125"/>
      <c r="AZ84" s="123"/>
      <c r="BB84" s="125"/>
      <c r="BD84" s="125"/>
      <c r="BE84" s="125"/>
      <c r="BF84" s="123"/>
      <c r="BH84" s="125"/>
      <c r="BJ84" s="125"/>
      <c r="BK84" s="125"/>
      <c r="BM84" s="125"/>
      <c r="BN84" s="123"/>
      <c r="BP84" s="125"/>
      <c r="BQ84" s="125"/>
      <c r="BR84" s="125"/>
      <c r="BW84" s="125"/>
      <c r="BX84" s="123"/>
      <c r="BZ84" s="125"/>
      <c r="CA84" s="125"/>
      <c r="CB84" s="125"/>
      <c r="CG84" s="125"/>
      <c r="CH84" s="123"/>
      <c r="CJ84" s="125"/>
      <c r="CK84" s="125"/>
      <c r="CL84" s="125"/>
      <c r="DC84" s="125"/>
      <c r="DD84" s="123"/>
      <c r="DF84" s="125"/>
      <c r="DJ84" s="125"/>
      <c r="DK84" s="125"/>
      <c r="DL84" s="123"/>
      <c r="DN84" s="125"/>
      <c r="DR84" s="125"/>
      <c r="DS84" s="125"/>
      <c r="DT84" s="123"/>
      <c r="DV84" s="125"/>
      <c r="DZ84" s="125"/>
    </row>
    <row r="85" spans="8:130" s="119" customFormat="1">
      <c r="H85" s="125"/>
      <c r="I85" s="123"/>
      <c r="K85" s="125"/>
      <c r="M85" s="125"/>
      <c r="N85" s="125"/>
      <c r="O85" s="123"/>
      <c r="Q85" s="125"/>
      <c r="S85" s="125"/>
      <c r="T85" s="125"/>
      <c r="U85" s="123"/>
      <c r="W85" s="125"/>
      <c r="Y85" s="125"/>
      <c r="Z85" s="125"/>
      <c r="AA85" s="91"/>
      <c r="AB85" s="39"/>
      <c r="AC85" s="39"/>
      <c r="AD85" s="39"/>
      <c r="AE85" s="39"/>
      <c r="AG85" s="38"/>
      <c r="AH85" s="35"/>
      <c r="AI85" s="37"/>
      <c r="AJ85" s="37"/>
      <c r="AK85" s="37"/>
      <c r="AL85" s="37"/>
      <c r="AM85" s="37"/>
      <c r="AN85" s="37"/>
      <c r="AO85" s="37"/>
      <c r="AP85" s="37"/>
      <c r="AQ85" s="37"/>
      <c r="AS85" s="125"/>
      <c r="AT85" s="123"/>
      <c r="AV85" s="125"/>
      <c r="AX85" s="125"/>
      <c r="AY85" s="125"/>
      <c r="AZ85" s="123"/>
      <c r="BB85" s="125"/>
      <c r="BD85" s="125"/>
      <c r="BE85" s="125"/>
      <c r="BF85" s="123"/>
      <c r="BH85" s="125"/>
      <c r="BJ85" s="125"/>
      <c r="BK85" s="125"/>
      <c r="BM85" s="125"/>
      <c r="BN85" s="123"/>
      <c r="BP85" s="125"/>
      <c r="BQ85" s="125"/>
      <c r="BR85" s="125"/>
      <c r="BW85" s="125"/>
      <c r="BX85" s="123"/>
      <c r="BZ85" s="125"/>
      <c r="CA85" s="125"/>
      <c r="CB85" s="125"/>
      <c r="CG85" s="125"/>
      <c r="CH85" s="123"/>
      <c r="CJ85" s="125"/>
      <c r="CK85" s="125"/>
      <c r="CL85" s="125"/>
      <c r="DC85" s="125"/>
      <c r="DD85" s="123"/>
      <c r="DF85" s="125"/>
      <c r="DJ85" s="125"/>
      <c r="DK85" s="125"/>
      <c r="DL85" s="123"/>
      <c r="DN85" s="125"/>
      <c r="DR85" s="125"/>
      <c r="DS85" s="125"/>
      <c r="DT85" s="123"/>
      <c r="DV85" s="125"/>
      <c r="DZ85" s="125"/>
    </row>
    <row r="86" spans="8:130" s="119" customFormat="1">
      <c r="H86" s="125"/>
      <c r="I86" s="123"/>
      <c r="K86" s="125"/>
      <c r="M86" s="125"/>
      <c r="N86" s="125"/>
      <c r="O86" s="123"/>
      <c r="Q86" s="125"/>
      <c r="S86" s="125"/>
      <c r="T86" s="125"/>
      <c r="U86" s="123"/>
      <c r="W86" s="125"/>
      <c r="Y86" s="125"/>
      <c r="Z86" s="125"/>
      <c r="AA86" s="91"/>
      <c r="AB86" s="39"/>
      <c r="AC86" s="39"/>
      <c r="AD86" s="39"/>
      <c r="AE86" s="39"/>
      <c r="AG86" s="38"/>
      <c r="AH86" s="35"/>
      <c r="AI86" s="37"/>
      <c r="AJ86" s="37"/>
      <c r="AK86" s="37"/>
      <c r="AL86" s="37"/>
      <c r="AM86" s="37"/>
      <c r="AN86" s="37"/>
      <c r="AO86" s="37"/>
      <c r="AP86" s="37"/>
      <c r="AQ86" s="37"/>
      <c r="AS86" s="125"/>
      <c r="AT86" s="123"/>
      <c r="AV86" s="125"/>
      <c r="AX86" s="125"/>
      <c r="AY86" s="125"/>
      <c r="AZ86" s="123"/>
      <c r="BB86" s="125"/>
      <c r="BD86" s="125"/>
      <c r="BE86" s="125"/>
      <c r="BF86" s="123"/>
      <c r="BH86" s="125"/>
      <c r="BJ86" s="125"/>
      <c r="BK86" s="125"/>
      <c r="BM86" s="125"/>
      <c r="BN86" s="123"/>
      <c r="BP86" s="125"/>
      <c r="BQ86" s="125"/>
      <c r="BR86" s="125"/>
      <c r="BW86" s="125"/>
      <c r="BX86" s="123"/>
      <c r="BZ86" s="125"/>
      <c r="CA86" s="125"/>
      <c r="CB86" s="125"/>
      <c r="CG86" s="125"/>
      <c r="CH86" s="123"/>
      <c r="CJ86" s="125"/>
      <c r="CK86" s="125"/>
      <c r="CL86" s="125"/>
      <c r="DC86" s="125"/>
      <c r="DD86" s="123"/>
      <c r="DF86" s="125"/>
      <c r="DJ86" s="125"/>
      <c r="DK86" s="125"/>
      <c r="DL86" s="123"/>
      <c r="DN86" s="125"/>
      <c r="DR86" s="125"/>
      <c r="DS86" s="125"/>
      <c r="DT86" s="123"/>
      <c r="DV86" s="125"/>
      <c r="DZ86" s="125"/>
    </row>
    <row r="87" spans="8:130" s="119" customFormat="1">
      <c r="H87" s="125"/>
      <c r="I87" s="123"/>
      <c r="K87" s="125"/>
      <c r="M87" s="125"/>
      <c r="N87" s="125"/>
      <c r="O87" s="123"/>
      <c r="Q87" s="125"/>
      <c r="S87" s="125"/>
      <c r="T87" s="125"/>
      <c r="U87" s="123"/>
      <c r="W87" s="125"/>
      <c r="Y87" s="125"/>
      <c r="Z87" s="125"/>
      <c r="AA87" s="91"/>
      <c r="AB87" s="39"/>
      <c r="AC87" s="39"/>
      <c r="AD87" s="39"/>
      <c r="AE87" s="39"/>
      <c r="AG87" s="38"/>
      <c r="AH87" s="35"/>
      <c r="AI87" s="37"/>
      <c r="AJ87" s="37"/>
      <c r="AK87" s="37"/>
      <c r="AL87" s="37"/>
      <c r="AM87" s="37"/>
      <c r="AN87" s="37"/>
      <c r="AO87" s="37"/>
      <c r="AP87" s="37"/>
      <c r="AQ87" s="37"/>
      <c r="AS87" s="125"/>
      <c r="AT87" s="123"/>
      <c r="AV87" s="125"/>
      <c r="AX87" s="125"/>
      <c r="AY87" s="125"/>
      <c r="AZ87" s="123"/>
      <c r="BB87" s="125"/>
      <c r="BD87" s="125"/>
      <c r="BE87" s="125"/>
      <c r="BF87" s="123"/>
      <c r="BH87" s="125"/>
      <c r="BJ87" s="125"/>
      <c r="BK87" s="125"/>
      <c r="BM87" s="125"/>
      <c r="BN87" s="123"/>
      <c r="BP87" s="125"/>
      <c r="BQ87" s="125"/>
      <c r="BR87" s="125"/>
      <c r="BW87" s="125"/>
      <c r="BX87" s="123"/>
      <c r="BZ87" s="125"/>
      <c r="CA87" s="125"/>
      <c r="CB87" s="125"/>
      <c r="CG87" s="125"/>
      <c r="CH87" s="123"/>
      <c r="CJ87" s="125"/>
      <c r="CK87" s="125"/>
      <c r="CL87" s="125"/>
      <c r="DC87" s="125"/>
      <c r="DD87" s="123"/>
      <c r="DF87" s="125"/>
      <c r="DJ87" s="125"/>
      <c r="DK87" s="125"/>
      <c r="DL87" s="123"/>
      <c r="DN87" s="125"/>
      <c r="DR87" s="125"/>
      <c r="DS87" s="125"/>
      <c r="DT87" s="123"/>
      <c r="DV87" s="125"/>
      <c r="DZ87" s="125"/>
    </row>
    <row r="88" spans="8:130" s="119" customFormat="1">
      <c r="H88" s="125"/>
      <c r="I88" s="123"/>
      <c r="K88" s="125"/>
      <c r="M88" s="125"/>
      <c r="N88" s="125"/>
      <c r="O88" s="123"/>
      <c r="Q88" s="125"/>
      <c r="S88" s="125"/>
      <c r="T88" s="125"/>
      <c r="U88" s="123"/>
      <c r="W88" s="125"/>
      <c r="Y88" s="125"/>
      <c r="Z88" s="125"/>
      <c r="AA88" s="91"/>
      <c r="AB88" s="39"/>
      <c r="AC88" s="39"/>
      <c r="AD88" s="39"/>
      <c r="AE88" s="39"/>
      <c r="AG88" s="38"/>
      <c r="AH88" s="35"/>
      <c r="AI88" s="37"/>
      <c r="AJ88" s="37"/>
      <c r="AK88" s="37"/>
      <c r="AL88" s="37"/>
      <c r="AM88" s="37"/>
      <c r="AN88" s="37"/>
      <c r="AO88" s="37"/>
      <c r="AP88" s="37"/>
      <c r="AQ88" s="37"/>
      <c r="AS88" s="125"/>
      <c r="AT88" s="123"/>
      <c r="AV88" s="125"/>
      <c r="AX88" s="125"/>
      <c r="AY88" s="125"/>
      <c r="AZ88" s="123"/>
      <c r="BB88" s="125"/>
      <c r="BD88" s="125"/>
      <c r="BE88" s="125"/>
      <c r="BF88" s="123"/>
      <c r="BH88" s="125"/>
      <c r="BJ88" s="125"/>
      <c r="BK88" s="125"/>
      <c r="BM88" s="125"/>
      <c r="BN88" s="123"/>
      <c r="BP88" s="125"/>
      <c r="BQ88" s="125"/>
      <c r="BR88" s="125"/>
      <c r="BW88" s="125"/>
      <c r="BX88" s="123"/>
      <c r="BZ88" s="125"/>
      <c r="CA88" s="125"/>
      <c r="CB88" s="125"/>
      <c r="CG88" s="125"/>
      <c r="CH88" s="123"/>
      <c r="CJ88" s="125"/>
      <c r="CK88" s="125"/>
      <c r="CL88" s="125"/>
      <c r="DC88" s="125"/>
      <c r="DD88" s="123"/>
      <c r="DF88" s="125"/>
      <c r="DJ88" s="125"/>
      <c r="DK88" s="125"/>
      <c r="DL88" s="123"/>
      <c r="DN88" s="125"/>
      <c r="DR88" s="125"/>
      <c r="DS88" s="125"/>
      <c r="DT88" s="123"/>
      <c r="DV88" s="125"/>
      <c r="DZ88" s="125"/>
    </row>
    <row r="89" spans="8:130" s="119" customFormat="1">
      <c r="H89" s="125"/>
      <c r="I89" s="123"/>
      <c r="K89" s="125"/>
      <c r="M89" s="125"/>
      <c r="N89" s="125"/>
      <c r="O89" s="123"/>
      <c r="Q89" s="125"/>
      <c r="S89" s="125"/>
      <c r="T89" s="125"/>
      <c r="U89" s="123"/>
      <c r="W89" s="125"/>
      <c r="Y89" s="125"/>
      <c r="Z89" s="125"/>
      <c r="AA89" s="91"/>
      <c r="AB89" s="39"/>
      <c r="AC89" s="39"/>
      <c r="AD89" s="39"/>
      <c r="AE89" s="39"/>
      <c r="AG89" s="38"/>
      <c r="AH89" s="35"/>
      <c r="AI89" s="37"/>
      <c r="AJ89" s="37"/>
      <c r="AK89" s="37"/>
      <c r="AL89" s="37"/>
      <c r="AM89" s="37"/>
      <c r="AN89" s="37"/>
      <c r="AO89" s="37"/>
      <c r="AP89" s="37"/>
      <c r="AQ89" s="37"/>
      <c r="AS89" s="125"/>
      <c r="AT89" s="123"/>
      <c r="AV89" s="125"/>
      <c r="AX89" s="125"/>
      <c r="AY89" s="125"/>
      <c r="AZ89" s="123"/>
      <c r="BB89" s="125"/>
      <c r="BD89" s="125"/>
      <c r="BE89" s="125"/>
      <c r="BF89" s="123"/>
      <c r="BH89" s="125"/>
      <c r="BJ89" s="125"/>
      <c r="BK89" s="125"/>
      <c r="BM89" s="125"/>
      <c r="BN89" s="123"/>
      <c r="BP89" s="125"/>
      <c r="BQ89" s="125"/>
      <c r="BR89" s="125"/>
      <c r="BW89" s="125"/>
      <c r="BX89" s="123"/>
      <c r="BZ89" s="125"/>
      <c r="CA89" s="125"/>
      <c r="CB89" s="125"/>
      <c r="CG89" s="125"/>
      <c r="CH89" s="123"/>
      <c r="CJ89" s="125"/>
      <c r="CK89" s="125"/>
      <c r="CL89" s="125"/>
      <c r="DC89" s="125"/>
      <c r="DD89" s="123"/>
      <c r="DF89" s="125"/>
      <c r="DJ89" s="125"/>
      <c r="DK89" s="125"/>
      <c r="DL89" s="123"/>
      <c r="DN89" s="125"/>
      <c r="DR89" s="125"/>
      <c r="DS89" s="125"/>
      <c r="DT89" s="123"/>
      <c r="DV89" s="125"/>
      <c r="DZ89" s="125"/>
    </row>
    <row r="90" spans="8:130" s="119" customFormat="1">
      <c r="H90" s="125"/>
      <c r="I90" s="123"/>
      <c r="K90" s="125"/>
      <c r="M90" s="125"/>
      <c r="N90" s="125"/>
      <c r="O90" s="123"/>
      <c r="Q90" s="125"/>
      <c r="S90" s="125"/>
      <c r="T90" s="125"/>
      <c r="U90" s="123"/>
      <c r="W90" s="125"/>
      <c r="Y90" s="125"/>
      <c r="Z90" s="125"/>
      <c r="AA90" s="91"/>
      <c r="AB90" s="39"/>
      <c r="AC90" s="39"/>
      <c r="AD90" s="39"/>
      <c r="AE90" s="39"/>
      <c r="AG90" s="38"/>
      <c r="AH90" s="35"/>
      <c r="AI90" s="37"/>
      <c r="AJ90" s="37"/>
      <c r="AK90" s="37"/>
      <c r="AL90" s="37"/>
      <c r="AM90" s="37"/>
      <c r="AN90" s="37"/>
      <c r="AO90" s="37"/>
      <c r="AP90" s="37"/>
      <c r="AQ90" s="37"/>
      <c r="AS90" s="125"/>
      <c r="AT90" s="123"/>
      <c r="AV90" s="125"/>
      <c r="AX90" s="125"/>
      <c r="AY90" s="125"/>
      <c r="AZ90" s="123"/>
      <c r="BB90" s="125"/>
      <c r="BD90" s="125"/>
      <c r="BE90" s="125"/>
      <c r="BF90" s="123"/>
      <c r="BH90" s="125"/>
      <c r="BJ90" s="125"/>
      <c r="BK90" s="125"/>
      <c r="BM90" s="125"/>
      <c r="BN90" s="123"/>
      <c r="BP90" s="125"/>
      <c r="BQ90" s="125"/>
      <c r="BR90" s="125"/>
      <c r="BW90" s="125"/>
      <c r="BX90" s="123"/>
      <c r="BZ90" s="125"/>
      <c r="CA90" s="125"/>
      <c r="CB90" s="125"/>
      <c r="CG90" s="125"/>
      <c r="CH90" s="123"/>
      <c r="CJ90" s="125"/>
      <c r="CK90" s="125"/>
      <c r="CL90" s="125"/>
      <c r="DC90" s="125"/>
      <c r="DD90" s="123"/>
      <c r="DF90" s="125"/>
      <c r="DJ90" s="125"/>
      <c r="DK90" s="125"/>
      <c r="DL90" s="123"/>
      <c r="DN90" s="125"/>
      <c r="DR90" s="125"/>
      <c r="DS90" s="125"/>
      <c r="DT90" s="123"/>
      <c r="DV90" s="125"/>
      <c r="DZ90" s="125"/>
    </row>
    <row r="91" spans="8:130" s="119" customFormat="1">
      <c r="H91" s="125"/>
      <c r="I91" s="123"/>
      <c r="K91" s="125"/>
      <c r="M91" s="125"/>
      <c r="N91" s="125"/>
      <c r="O91" s="123"/>
      <c r="Q91" s="125"/>
      <c r="S91" s="125"/>
      <c r="T91" s="125"/>
      <c r="U91" s="123"/>
      <c r="W91" s="125"/>
      <c r="Y91" s="125"/>
      <c r="Z91" s="125"/>
      <c r="AA91" s="91"/>
      <c r="AB91" s="39"/>
      <c r="AC91" s="39"/>
      <c r="AD91" s="39"/>
      <c r="AE91" s="39"/>
      <c r="AG91" s="38"/>
      <c r="AH91" s="35"/>
      <c r="AI91" s="37"/>
      <c r="AJ91" s="37"/>
      <c r="AK91" s="37"/>
      <c r="AL91" s="37"/>
      <c r="AM91" s="37"/>
      <c r="AN91" s="37"/>
      <c r="AO91" s="37"/>
      <c r="AP91" s="37"/>
      <c r="AQ91" s="37"/>
      <c r="AS91" s="125"/>
      <c r="AT91" s="123"/>
      <c r="AV91" s="125"/>
      <c r="AX91" s="125"/>
      <c r="AY91" s="125"/>
      <c r="AZ91" s="123"/>
      <c r="BB91" s="125"/>
      <c r="BD91" s="125"/>
      <c r="BE91" s="125"/>
      <c r="BF91" s="123"/>
      <c r="BH91" s="125"/>
      <c r="BJ91" s="125"/>
      <c r="BK91" s="125"/>
      <c r="BM91" s="125"/>
      <c r="BN91" s="123"/>
      <c r="BP91" s="125"/>
      <c r="BQ91" s="125"/>
      <c r="BR91" s="125"/>
      <c r="BW91" s="125"/>
      <c r="BX91" s="123"/>
      <c r="BZ91" s="125"/>
      <c r="CA91" s="125"/>
      <c r="CB91" s="125"/>
      <c r="CG91" s="125"/>
      <c r="CH91" s="123"/>
      <c r="CJ91" s="125"/>
      <c r="CK91" s="125"/>
      <c r="CL91" s="125"/>
      <c r="DC91" s="125"/>
      <c r="DD91" s="123"/>
      <c r="DF91" s="125"/>
      <c r="DJ91" s="125"/>
      <c r="DK91" s="125"/>
      <c r="DL91" s="123"/>
      <c r="DN91" s="125"/>
      <c r="DR91" s="125"/>
      <c r="DS91" s="125"/>
      <c r="DT91" s="123"/>
      <c r="DV91" s="125"/>
      <c r="DZ91" s="125"/>
    </row>
    <row r="92" spans="8:130" s="119" customFormat="1">
      <c r="H92" s="125"/>
      <c r="I92" s="123"/>
      <c r="K92" s="125"/>
      <c r="M92" s="125"/>
      <c r="N92" s="125"/>
      <c r="O92" s="123"/>
      <c r="Q92" s="125"/>
      <c r="S92" s="125"/>
      <c r="T92" s="125"/>
      <c r="U92" s="123"/>
      <c r="W92" s="125"/>
      <c r="Y92" s="125"/>
      <c r="Z92" s="125"/>
      <c r="AA92" s="91"/>
      <c r="AB92" s="39"/>
      <c r="AC92" s="39"/>
      <c r="AD92" s="39"/>
      <c r="AE92" s="39"/>
      <c r="AG92" s="38"/>
      <c r="AH92" s="35"/>
      <c r="AI92" s="37"/>
      <c r="AJ92" s="37"/>
      <c r="AK92" s="37"/>
      <c r="AL92" s="37"/>
      <c r="AM92" s="37"/>
      <c r="AN92" s="37"/>
      <c r="AO92" s="37"/>
      <c r="AP92" s="37"/>
      <c r="AQ92" s="37"/>
      <c r="AS92" s="125"/>
      <c r="AT92" s="123"/>
      <c r="AV92" s="125"/>
      <c r="AX92" s="125"/>
      <c r="AY92" s="125"/>
      <c r="AZ92" s="123"/>
      <c r="BB92" s="125"/>
      <c r="BD92" s="125"/>
      <c r="BE92" s="125"/>
      <c r="BF92" s="123"/>
      <c r="BH92" s="125"/>
      <c r="BJ92" s="125"/>
      <c r="BK92" s="125"/>
      <c r="BM92" s="125"/>
      <c r="BN92" s="123"/>
      <c r="BP92" s="125"/>
      <c r="BQ92" s="125"/>
      <c r="BR92" s="125"/>
      <c r="BW92" s="125"/>
      <c r="BX92" s="123"/>
      <c r="BZ92" s="125"/>
      <c r="CA92" s="125"/>
      <c r="CB92" s="125"/>
      <c r="CG92" s="125"/>
      <c r="CH92" s="123"/>
      <c r="CJ92" s="125"/>
      <c r="CK92" s="125"/>
      <c r="CL92" s="125"/>
      <c r="DC92" s="125"/>
      <c r="DD92" s="123"/>
      <c r="DF92" s="125"/>
      <c r="DJ92" s="125"/>
      <c r="DK92" s="125"/>
      <c r="DL92" s="123"/>
      <c r="DN92" s="125"/>
      <c r="DR92" s="125"/>
      <c r="DS92" s="125"/>
      <c r="DT92" s="123"/>
      <c r="DV92" s="125"/>
      <c r="DZ92" s="125"/>
    </row>
    <row r="93" spans="8:130" s="119" customFormat="1">
      <c r="H93" s="125"/>
      <c r="I93" s="123"/>
      <c r="K93" s="125"/>
      <c r="M93" s="125"/>
      <c r="N93" s="125"/>
      <c r="O93" s="123"/>
      <c r="Q93" s="125"/>
      <c r="S93" s="125"/>
      <c r="T93" s="125"/>
      <c r="U93" s="123"/>
      <c r="W93" s="125"/>
      <c r="Y93" s="125"/>
      <c r="Z93" s="125"/>
      <c r="AA93" s="91"/>
      <c r="AB93" s="39"/>
      <c r="AC93" s="39"/>
      <c r="AD93" s="39"/>
      <c r="AE93" s="39"/>
      <c r="AG93" s="38"/>
      <c r="AH93" s="35"/>
      <c r="AI93" s="37"/>
      <c r="AJ93" s="37"/>
      <c r="AK93" s="37"/>
      <c r="AL93" s="37"/>
      <c r="AM93" s="37"/>
      <c r="AN93" s="37"/>
      <c r="AO93" s="37"/>
      <c r="AP93" s="37"/>
      <c r="AQ93" s="37"/>
      <c r="AS93" s="125"/>
      <c r="AT93" s="123"/>
      <c r="AV93" s="125"/>
      <c r="AX93" s="125"/>
      <c r="AY93" s="125"/>
      <c r="AZ93" s="123"/>
      <c r="BB93" s="125"/>
      <c r="BD93" s="125"/>
      <c r="BE93" s="125"/>
      <c r="BF93" s="123"/>
      <c r="BH93" s="125"/>
      <c r="BJ93" s="125"/>
      <c r="BK93" s="125"/>
      <c r="BM93" s="125"/>
      <c r="BN93" s="123"/>
      <c r="BP93" s="125"/>
      <c r="BQ93" s="125"/>
      <c r="BR93" s="125"/>
      <c r="BW93" s="125"/>
      <c r="BX93" s="123"/>
      <c r="BZ93" s="125"/>
      <c r="CA93" s="125"/>
      <c r="CB93" s="125"/>
      <c r="CG93" s="125"/>
      <c r="CH93" s="123"/>
      <c r="CJ93" s="125"/>
      <c r="CK93" s="125"/>
      <c r="CL93" s="125"/>
      <c r="DC93" s="125"/>
      <c r="DD93" s="123"/>
      <c r="DF93" s="125"/>
      <c r="DJ93" s="125"/>
      <c r="DK93" s="125"/>
      <c r="DL93" s="123"/>
      <c r="DN93" s="125"/>
      <c r="DR93" s="125"/>
      <c r="DS93" s="125"/>
      <c r="DT93" s="123"/>
      <c r="DV93" s="125"/>
      <c r="DZ93" s="125"/>
    </row>
    <row r="94" spans="8:130" s="119" customFormat="1">
      <c r="H94" s="125"/>
      <c r="I94" s="123"/>
      <c r="K94" s="125"/>
      <c r="M94" s="125"/>
      <c r="N94" s="125"/>
      <c r="O94" s="123"/>
      <c r="Q94" s="125"/>
      <c r="S94" s="125"/>
      <c r="T94" s="125"/>
      <c r="U94" s="123"/>
      <c r="W94" s="125"/>
      <c r="Y94" s="125"/>
      <c r="Z94" s="125"/>
      <c r="AA94" s="91"/>
      <c r="AB94" s="39"/>
      <c r="AC94" s="39"/>
      <c r="AD94" s="39"/>
      <c r="AE94" s="39"/>
      <c r="AG94" s="38"/>
      <c r="AH94" s="35"/>
      <c r="AI94" s="37"/>
      <c r="AJ94" s="37"/>
      <c r="AK94" s="37"/>
      <c r="AL94" s="37"/>
      <c r="AM94" s="37"/>
      <c r="AN94" s="37"/>
      <c r="AO94" s="37"/>
      <c r="AP94" s="37"/>
      <c r="AQ94" s="37"/>
      <c r="AS94" s="125"/>
      <c r="AT94" s="123"/>
      <c r="AV94" s="125"/>
      <c r="AX94" s="125"/>
      <c r="AY94" s="125"/>
      <c r="AZ94" s="123"/>
      <c r="BB94" s="125"/>
      <c r="BD94" s="125"/>
      <c r="BE94" s="125"/>
      <c r="BF94" s="123"/>
      <c r="BH94" s="125"/>
      <c r="BJ94" s="125"/>
      <c r="BK94" s="125"/>
      <c r="BM94" s="125"/>
      <c r="BN94" s="123"/>
      <c r="BP94" s="125"/>
      <c r="BQ94" s="125"/>
      <c r="BR94" s="125"/>
      <c r="BW94" s="125"/>
      <c r="BX94" s="123"/>
      <c r="BZ94" s="125"/>
      <c r="CA94" s="125"/>
      <c r="CB94" s="125"/>
      <c r="CG94" s="125"/>
      <c r="CH94" s="123"/>
      <c r="CJ94" s="125"/>
      <c r="CK94" s="125"/>
      <c r="CL94" s="125"/>
      <c r="DC94" s="125"/>
      <c r="DD94" s="123"/>
      <c r="DF94" s="125"/>
      <c r="DJ94" s="125"/>
      <c r="DK94" s="125"/>
      <c r="DL94" s="123"/>
      <c r="DN94" s="125"/>
      <c r="DR94" s="125"/>
      <c r="DS94" s="125"/>
      <c r="DT94" s="123"/>
      <c r="DV94" s="125"/>
      <c r="DZ94" s="125"/>
    </row>
    <row r="95" spans="8:130" s="119" customFormat="1">
      <c r="H95" s="125"/>
      <c r="I95" s="123"/>
      <c r="K95" s="125"/>
      <c r="M95" s="125"/>
      <c r="N95" s="125"/>
      <c r="O95" s="123"/>
      <c r="Q95" s="125"/>
      <c r="S95" s="125"/>
      <c r="T95" s="125"/>
      <c r="U95" s="123"/>
      <c r="W95" s="125"/>
      <c r="Y95" s="125"/>
      <c r="Z95" s="125"/>
      <c r="AA95" s="91"/>
      <c r="AB95" s="39"/>
      <c r="AC95" s="39"/>
      <c r="AD95" s="39"/>
      <c r="AE95" s="39"/>
      <c r="AG95" s="38"/>
      <c r="AH95" s="35"/>
      <c r="AI95" s="37"/>
      <c r="AJ95" s="37"/>
      <c r="AK95" s="37"/>
      <c r="AL95" s="37"/>
      <c r="AM95" s="37"/>
      <c r="AN95" s="37"/>
      <c r="AO95" s="37"/>
      <c r="AP95" s="37"/>
      <c r="AQ95" s="37"/>
      <c r="AS95" s="125"/>
      <c r="AT95" s="123"/>
      <c r="AV95" s="125"/>
      <c r="AX95" s="125"/>
      <c r="AY95" s="125"/>
      <c r="AZ95" s="123"/>
      <c r="BB95" s="125"/>
      <c r="BD95" s="125"/>
      <c r="BE95" s="125"/>
      <c r="BF95" s="123"/>
      <c r="BH95" s="125"/>
      <c r="BJ95" s="125"/>
      <c r="BK95" s="125"/>
      <c r="BM95" s="125"/>
      <c r="BN95" s="123"/>
      <c r="BP95" s="125"/>
      <c r="BQ95" s="125"/>
      <c r="BR95" s="125"/>
      <c r="BW95" s="125"/>
      <c r="BX95" s="123"/>
      <c r="BZ95" s="125"/>
      <c r="CA95" s="125"/>
      <c r="CB95" s="125"/>
      <c r="CG95" s="125"/>
      <c r="CH95" s="123"/>
      <c r="CJ95" s="125"/>
      <c r="CK95" s="125"/>
      <c r="CL95" s="125"/>
      <c r="DC95" s="125"/>
      <c r="DD95" s="123"/>
      <c r="DF95" s="125"/>
      <c r="DJ95" s="125"/>
      <c r="DK95" s="125"/>
      <c r="DL95" s="123"/>
      <c r="DN95" s="125"/>
      <c r="DR95" s="125"/>
      <c r="DS95" s="125"/>
      <c r="DT95" s="123"/>
      <c r="DV95" s="125"/>
      <c r="DZ95" s="125"/>
    </row>
    <row r="96" spans="8:130" s="119" customFormat="1">
      <c r="H96" s="125"/>
      <c r="I96" s="123"/>
      <c r="K96" s="125"/>
      <c r="M96" s="125"/>
      <c r="N96" s="125"/>
      <c r="O96" s="123"/>
      <c r="Q96" s="125"/>
      <c r="S96" s="125"/>
      <c r="T96" s="125"/>
      <c r="U96" s="123"/>
      <c r="W96" s="125"/>
      <c r="Y96" s="125"/>
      <c r="Z96" s="125"/>
      <c r="AA96" s="91"/>
      <c r="AB96" s="39"/>
      <c r="AC96" s="39"/>
      <c r="AD96" s="39"/>
      <c r="AE96" s="39"/>
      <c r="AG96" s="38"/>
      <c r="AH96" s="35"/>
      <c r="AI96" s="37"/>
      <c r="AJ96" s="37"/>
      <c r="AK96" s="37"/>
      <c r="AL96" s="37"/>
      <c r="AM96" s="37"/>
      <c r="AN96" s="37"/>
      <c r="AO96" s="37"/>
      <c r="AP96" s="37"/>
      <c r="AQ96" s="37"/>
      <c r="AS96" s="125"/>
      <c r="AT96" s="123"/>
      <c r="AV96" s="125"/>
      <c r="AX96" s="125"/>
      <c r="AY96" s="125"/>
      <c r="AZ96" s="123"/>
      <c r="BB96" s="125"/>
      <c r="BD96" s="125"/>
      <c r="BE96" s="125"/>
      <c r="BF96" s="123"/>
      <c r="BH96" s="125"/>
      <c r="BJ96" s="125"/>
      <c r="BK96" s="125"/>
      <c r="BM96" s="125"/>
      <c r="BN96" s="123"/>
      <c r="BP96" s="125"/>
      <c r="BQ96" s="125"/>
      <c r="BR96" s="125"/>
      <c r="BW96" s="125"/>
      <c r="BX96" s="123"/>
      <c r="BZ96" s="125"/>
      <c r="CA96" s="125"/>
      <c r="CB96" s="125"/>
      <c r="CG96" s="125"/>
      <c r="CH96" s="123"/>
      <c r="CJ96" s="125"/>
      <c r="CK96" s="125"/>
      <c r="CL96" s="125"/>
      <c r="DC96" s="125"/>
      <c r="DD96" s="123"/>
      <c r="DF96" s="125"/>
      <c r="DJ96" s="125"/>
      <c r="DK96" s="125"/>
      <c r="DL96" s="123"/>
      <c r="DN96" s="125"/>
      <c r="DR96" s="125"/>
      <c r="DS96" s="125"/>
      <c r="DT96" s="123"/>
      <c r="DV96" s="125"/>
      <c r="DZ96" s="125"/>
    </row>
    <row r="97" spans="8:130" s="119" customFormat="1">
      <c r="H97" s="125"/>
      <c r="I97" s="123"/>
      <c r="K97" s="125"/>
      <c r="M97" s="125"/>
      <c r="N97" s="125"/>
      <c r="O97" s="123"/>
      <c r="Q97" s="125"/>
      <c r="S97" s="125"/>
      <c r="T97" s="125"/>
      <c r="U97" s="123"/>
      <c r="W97" s="125"/>
      <c r="Y97" s="125"/>
      <c r="Z97" s="125"/>
      <c r="AA97" s="91"/>
      <c r="AB97" s="39"/>
      <c r="AC97" s="39"/>
      <c r="AD97" s="39"/>
      <c r="AE97" s="39"/>
      <c r="AG97" s="38"/>
      <c r="AH97" s="35"/>
      <c r="AI97" s="37"/>
      <c r="AJ97" s="37"/>
      <c r="AK97" s="37"/>
      <c r="AL97" s="37"/>
      <c r="AM97" s="37"/>
      <c r="AN97" s="37"/>
      <c r="AO97" s="37"/>
      <c r="AP97" s="37"/>
      <c r="AQ97" s="37"/>
      <c r="AS97" s="125"/>
      <c r="AT97" s="123"/>
      <c r="AV97" s="125"/>
      <c r="AX97" s="125"/>
      <c r="AY97" s="125"/>
      <c r="AZ97" s="123"/>
      <c r="BB97" s="125"/>
      <c r="BD97" s="125"/>
      <c r="BE97" s="125"/>
      <c r="BF97" s="123"/>
      <c r="BH97" s="125"/>
      <c r="BJ97" s="125"/>
      <c r="BK97" s="125"/>
      <c r="BM97" s="125"/>
      <c r="BN97" s="123"/>
      <c r="BP97" s="125"/>
      <c r="BQ97" s="125"/>
      <c r="BR97" s="125"/>
      <c r="BW97" s="125"/>
      <c r="BX97" s="123"/>
      <c r="BZ97" s="125"/>
      <c r="CA97" s="125"/>
      <c r="CB97" s="125"/>
      <c r="CG97" s="125"/>
      <c r="CH97" s="123"/>
      <c r="CJ97" s="125"/>
      <c r="CK97" s="125"/>
      <c r="CL97" s="125"/>
      <c r="DC97" s="125"/>
      <c r="DD97" s="123"/>
      <c r="DF97" s="125"/>
      <c r="DJ97" s="125"/>
      <c r="DK97" s="125"/>
      <c r="DL97" s="123"/>
      <c r="DN97" s="125"/>
      <c r="DR97" s="125"/>
      <c r="DS97" s="125"/>
      <c r="DT97" s="123"/>
      <c r="DV97" s="125"/>
      <c r="DZ97" s="125"/>
    </row>
    <row r="98" spans="8:130" s="119" customFormat="1">
      <c r="H98" s="125"/>
      <c r="I98" s="123"/>
      <c r="K98" s="125"/>
      <c r="M98" s="125"/>
      <c r="N98" s="125"/>
      <c r="O98" s="123"/>
      <c r="Q98" s="125"/>
      <c r="S98" s="125"/>
      <c r="T98" s="125"/>
      <c r="U98" s="123"/>
      <c r="W98" s="125"/>
      <c r="Y98" s="125"/>
      <c r="Z98" s="125"/>
      <c r="AA98" s="91"/>
      <c r="AB98" s="39"/>
      <c r="AC98" s="39"/>
      <c r="AD98" s="39"/>
      <c r="AE98" s="39"/>
      <c r="AG98" s="38"/>
      <c r="AH98" s="35"/>
      <c r="AI98" s="37"/>
      <c r="AJ98" s="37"/>
      <c r="AK98" s="37"/>
      <c r="AL98" s="37"/>
      <c r="AM98" s="37"/>
      <c r="AN98" s="37"/>
      <c r="AO98" s="37"/>
      <c r="AP98" s="37"/>
      <c r="AQ98" s="37"/>
      <c r="AS98" s="125"/>
      <c r="AT98" s="123"/>
      <c r="AV98" s="125"/>
      <c r="AX98" s="125"/>
      <c r="AY98" s="125"/>
      <c r="AZ98" s="123"/>
      <c r="BB98" s="125"/>
      <c r="BD98" s="125"/>
      <c r="BE98" s="125"/>
      <c r="BF98" s="123"/>
      <c r="BH98" s="125"/>
      <c r="BJ98" s="125"/>
      <c r="BK98" s="125"/>
      <c r="BM98" s="125"/>
      <c r="BN98" s="123"/>
      <c r="BP98" s="125"/>
      <c r="BQ98" s="125"/>
      <c r="BR98" s="125"/>
      <c r="BW98" s="125"/>
      <c r="BX98" s="123"/>
      <c r="BZ98" s="125"/>
      <c r="CA98" s="125"/>
      <c r="CB98" s="125"/>
      <c r="CG98" s="125"/>
      <c r="CH98" s="123"/>
      <c r="CJ98" s="125"/>
      <c r="CK98" s="125"/>
      <c r="CL98" s="125"/>
      <c r="DC98" s="125"/>
      <c r="DD98" s="123"/>
      <c r="DF98" s="125"/>
      <c r="DJ98" s="125"/>
      <c r="DK98" s="125"/>
      <c r="DL98" s="123"/>
      <c r="DN98" s="125"/>
      <c r="DR98" s="125"/>
      <c r="DS98" s="125"/>
      <c r="DT98" s="123"/>
      <c r="DV98" s="125"/>
      <c r="DZ98" s="125"/>
    </row>
    <row r="99" spans="8:130" s="119" customFormat="1">
      <c r="H99" s="125"/>
      <c r="I99" s="123"/>
      <c r="K99" s="125"/>
      <c r="M99" s="125"/>
      <c r="N99" s="125"/>
      <c r="O99" s="123"/>
      <c r="Q99" s="125"/>
      <c r="S99" s="125"/>
      <c r="T99" s="125"/>
      <c r="U99" s="123"/>
      <c r="W99" s="125"/>
      <c r="Y99" s="125"/>
      <c r="Z99" s="125"/>
      <c r="AA99" s="91"/>
      <c r="AB99" s="39"/>
      <c r="AC99" s="39"/>
      <c r="AD99" s="39"/>
      <c r="AE99" s="39"/>
      <c r="AG99" s="38"/>
      <c r="AH99" s="35"/>
      <c r="AI99" s="37"/>
      <c r="AJ99" s="37"/>
      <c r="AK99" s="37"/>
      <c r="AL99" s="37"/>
      <c r="AM99" s="37"/>
      <c r="AN99" s="37"/>
      <c r="AO99" s="37"/>
      <c r="AP99" s="37"/>
      <c r="AQ99" s="37"/>
      <c r="AS99" s="125"/>
      <c r="AT99" s="123"/>
      <c r="AV99" s="125"/>
      <c r="AX99" s="125"/>
      <c r="AY99" s="125"/>
      <c r="AZ99" s="123"/>
      <c r="BB99" s="125"/>
      <c r="BD99" s="125"/>
      <c r="BE99" s="125"/>
      <c r="BF99" s="123"/>
      <c r="BH99" s="125"/>
      <c r="BJ99" s="125"/>
      <c r="BK99" s="125"/>
      <c r="BM99" s="125"/>
      <c r="BN99" s="123"/>
      <c r="BP99" s="125"/>
      <c r="BQ99" s="125"/>
      <c r="BR99" s="125"/>
      <c r="BW99" s="125"/>
      <c r="BX99" s="123"/>
      <c r="BZ99" s="125"/>
      <c r="CA99" s="125"/>
      <c r="CB99" s="125"/>
      <c r="CG99" s="125"/>
      <c r="CH99" s="123"/>
      <c r="CJ99" s="125"/>
      <c r="CK99" s="125"/>
      <c r="CL99" s="125"/>
      <c r="DC99" s="125"/>
      <c r="DD99" s="123"/>
      <c r="DF99" s="125"/>
      <c r="DJ99" s="125"/>
      <c r="DK99" s="125"/>
      <c r="DL99" s="123"/>
      <c r="DN99" s="125"/>
      <c r="DR99" s="125"/>
      <c r="DS99" s="125"/>
      <c r="DT99" s="123"/>
      <c r="DV99" s="125"/>
      <c r="DZ99" s="125"/>
    </row>
    <row r="100" spans="8:130" s="119" customFormat="1">
      <c r="H100" s="125"/>
      <c r="I100" s="123"/>
      <c r="K100" s="125"/>
      <c r="M100" s="125"/>
      <c r="N100" s="125"/>
      <c r="O100" s="123"/>
      <c r="Q100" s="125"/>
      <c r="S100" s="125"/>
      <c r="T100" s="125"/>
      <c r="U100" s="123"/>
      <c r="W100" s="125"/>
      <c r="Y100" s="125"/>
      <c r="Z100" s="125"/>
      <c r="AA100" s="91"/>
      <c r="AB100" s="39"/>
      <c r="AC100" s="39"/>
      <c r="AD100" s="39"/>
      <c r="AE100" s="39"/>
      <c r="AG100" s="38"/>
      <c r="AH100" s="35"/>
      <c r="AI100" s="37"/>
      <c r="AJ100" s="37"/>
      <c r="AK100" s="37"/>
      <c r="AL100" s="37"/>
      <c r="AM100" s="37"/>
      <c r="AN100" s="37"/>
      <c r="AO100" s="37"/>
      <c r="AP100" s="37"/>
      <c r="AQ100" s="37"/>
      <c r="AS100" s="125"/>
      <c r="AT100" s="123"/>
      <c r="AV100" s="125"/>
      <c r="AX100" s="125"/>
      <c r="AY100" s="125"/>
      <c r="AZ100" s="123"/>
      <c r="BB100" s="125"/>
      <c r="BD100" s="125"/>
      <c r="BE100" s="125"/>
      <c r="BF100" s="123"/>
      <c r="BH100" s="125"/>
      <c r="BJ100" s="125"/>
      <c r="BK100" s="125"/>
      <c r="BM100" s="125"/>
      <c r="BN100" s="123"/>
      <c r="BP100" s="125"/>
      <c r="BQ100" s="125"/>
      <c r="BR100" s="125"/>
      <c r="BW100" s="125"/>
      <c r="BX100" s="123"/>
      <c r="BZ100" s="125"/>
      <c r="CA100" s="125"/>
      <c r="CB100" s="125"/>
      <c r="CG100" s="125"/>
      <c r="CH100" s="123"/>
      <c r="CJ100" s="125"/>
      <c r="CK100" s="125"/>
      <c r="CL100" s="125"/>
      <c r="DC100" s="125"/>
      <c r="DD100" s="123"/>
      <c r="DF100" s="125"/>
      <c r="DJ100" s="125"/>
      <c r="DK100" s="125"/>
      <c r="DL100" s="123"/>
      <c r="DN100" s="125"/>
      <c r="DR100" s="125"/>
      <c r="DS100" s="125"/>
      <c r="DT100" s="123"/>
      <c r="DV100" s="125"/>
      <c r="DZ100" s="125"/>
    </row>
    <row r="101" spans="8:130" s="119" customFormat="1">
      <c r="H101" s="125"/>
      <c r="I101" s="123"/>
      <c r="K101" s="125"/>
      <c r="M101" s="125"/>
      <c r="N101" s="125"/>
      <c r="O101" s="123"/>
      <c r="Q101" s="125"/>
      <c r="S101" s="125"/>
      <c r="T101" s="125"/>
      <c r="U101" s="123"/>
      <c r="W101" s="125"/>
      <c r="Y101" s="125"/>
      <c r="Z101" s="125"/>
      <c r="AA101" s="91"/>
      <c r="AB101" s="39"/>
      <c r="AC101" s="39"/>
      <c r="AD101" s="39"/>
      <c r="AE101" s="39"/>
      <c r="AG101" s="38"/>
      <c r="AH101" s="35"/>
      <c r="AI101" s="37"/>
      <c r="AJ101" s="37"/>
      <c r="AK101" s="37"/>
      <c r="AL101" s="37"/>
      <c r="AM101" s="37"/>
      <c r="AN101" s="37"/>
      <c r="AO101" s="37"/>
      <c r="AP101" s="37"/>
      <c r="AQ101" s="37"/>
      <c r="AS101" s="125"/>
      <c r="AT101" s="123"/>
      <c r="AV101" s="125"/>
      <c r="AX101" s="125"/>
      <c r="AY101" s="125"/>
      <c r="AZ101" s="123"/>
      <c r="BB101" s="125"/>
      <c r="BD101" s="125"/>
      <c r="BE101" s="125"/>
      <c r="BF101" s="123"/>
      <c r="BH101" s="125"/>
      <c r="BJ101" s="125"/>
      <c r="BK101" s="125"/>
      <c r="BM101" s="125"/>
      <c r="BN101" s="123"/>
      <c r="BP101" s="125"/>
      <c r="BQ101" s="125"/>
      <c r="BR101" s="125"/>
      <c r="BW101" s="125"/>
      <c r="BX101" s="123"/>
      <c r="BZ101" s="125"/>
      <c r="CA101" s="125"/>
      <c r="CB101" s="125"/>
      <c r="CG101" s="125"/>
      <c r="CH101" s="123"/>
      <c r="CJ101" s="125"/>
      <c r="CK101" s="125"/>
      <c r="CL101" s="125"/>
      <c r="DC101" s="125"/>
      <c r="DD101" s="123"/>
      <c r="DF101" s="125"/>
      <c r="DJ101" s="125"/>
      <c r="DK101" s="125"/>
      <c r="DL101" s="123"/>
      <c r="DN101" s="125"/>
      <c r="DR101" s="125"/>
      <c r="DS101" s="125"/>
      <c r="DT101" s="123"/>
      <c r="DV101" s="125"/>
      <c r="DZ101" s="125"/>
    </row>
    <row r="102" spans="8:130" s="119" customFormat="1">
      <c r="H102" s="125"/>
      <c r="I102" s="123"/>
      <c r="K102" s="125"/>
      <c r="M102" s="125"/>
      <c r="N102" s="125"/>
      <c r="O102" s="123"/>
      <c r="Q102" s="125"/>
      <c r="S102" s="125"/>
      <c r="T102" s="125"/>
      <c r="U102" s="123"/>
      <c r="W102" s="125"/>
      <c r="Y102" s="125"/>
      <c r="Z102" s="125"/>
      <c r="AA102" s="91"/>
      <c r="AB102" s="39"/>
      <c r="AC102" s="39"/>
      <c r="AD102" s="39"/>
      <c r="AE102" s="39"/>
      <c r="AG102" s="38"/>
      <c r="AH102" s="35"/>
      <c r="AI102" s="37"/>
      <c r="AJ102" s="37"/>
      <c r="AK102" s="37"/>
      <c r="AL102" s="37"/>
      <c r="AM102" s="37"/>
      <c r="AN102" s="37"/>
      <c r="AO102" s="37"/>
      <c r="AP102" s="37"/>
      <c r="AQ102" s="37"/>
      <c r="AS102" s="125"/>
      <c r="AT102" s="123"/>
      <c r="AV102" s="125"/>
      <c r="AX102" s="125"/>
      <c r="AY102" s="125"/>
      <c r="AZ102" s="123"/>
      <c r="BB102" s="125"/>
      <c r="BD102" s="125"/>
      <c r="BE102" s="125"/>
      <c r="BF102" s="123"/>
      <c r="BH102" s="125"/>
      <c r="BJ102" s="125"/>
      <c r="BK102" s="125"/>
      <c r="BM102" s="125"/>
      <c r="BN102" s="123"/>
      <c r="BP102" s="125"/>
      <c r="BQ102" s="125"/>
      <c r="BR102" s="125"/>
      <c r="BW102" s="125"/>
      <c r="BX102" s="123"/>
      <c r="BZ102" s="125"/>
      <c r="CA102" s="125"/>
      <c r="CB102" s="125"/>
      <c r="CG102" s="125"/>
      <c r="CH102" s="123"/>
      <c r="CJ102" s="125"/>
      <c r="CK102" s="125"/>
      <c r="CL102" s="125"/>
      <c r="DC102" s="125"/>
      <c r="DD102" s="123"/>
      <c r="DF102" s="125"/>
      <c r="DJ102" s="125"/>
      <c r="DK102" s="125"/>
      <c r="DL102" s="123"/>
      <c r="DN102" s="125"/>
      <c r="DR102" s="125"/>
      <c r="DS102" s="125"/>
      <c r="DT102" s="123"/>
      <c r="DV102" s="125"/>
      <c r="DZ102" s="125"/>
    </row>
    <row r="103" spans="8:130" s="119" customFormat="1">
      <c r="H103" s="125"/>
      <c r="I103" s="123"/>
      <c r="K103" s="125"/>
      <c r="M103" s="125"/>
      <c r="N103" s="125"/>
      <c r="O103" s="123"/>
      <c r="Q103" s="125"/>
      <c r="S103" s="125"/>
      <c r="T103" s="125"/>
      <c r="U103" s="123"/>
      <c r="W103" s="125"/>
      <c r="Y103" s="125"/>
      <c r="Z103" s="125"/>
      <c r="AA103" s="91"/>
      <c r="AB103" s="39"/>
      <c r="AC103" s="39"/>
      <c r="AD103" s="39"/>
      <c r="AE103" s="39"/>
      <c r="AG103" s="38"/>
      <c r="AH103" s="35"/>
      <c r="AI103" s="37"/>
      <c r="AJ103" s="37"/>
      <c r="AK103" s="37"/>
      <c r="AL103" s="37"/>
      <c r="AM103" s="37"/>
      <c r="AN103" s="37"/>
      <c r="AO103" s="37"/>
      <c r="AP103" s="37"/>
      <c r="AQ103" s="37"/>
      <c r="AS103" s="125"/>
      <c r="AT103" s="123"/>
      <c r="AV103" s="125"/>
      <c r="AX103" s="125"/>
      <c r="AY103" s="125"/>
      <c r="AZ103" s="123"/>
      <c r="BB103" s="125"/>
      <c r="BD103" s="125"/>
      <c r="BE103" s="125"/>
      <c r="BF103" s="123"/>
      <c r="BH103" s="125"/>
      <c r="BJ103" s="125"/>
      <c r="BK103" s="125"/>
      <c r="BM103" s="125"/>
      <c r="BN103" s="123"/>
      <c r="BP103" s="125"/>
      <c r="BQ103" s="125"/>
      <c r="BR103" s="125"/>
      <c r="BW103" s="125"/>
      <c r="BX103" s="123"/>
      <c r="BZ103" s="125"/>
      <c r="CA103" s="125"/>
      <c r="CB103" s="125"/>
      <c r="CG103" s="125"/>
      <c r="CH103" s="123"/>
      <c r="CJ103" s="125"/>
      <c r="CK103" s="125"/>
      <c r="CL103" s="125"/>
      <c r="DC103" s="125"/>
      <c r="DD103" s="123"/>
      <c r="DF103" s="125"/>
      <c r="DJ103" s="125"/>
      <c r="DK103" s="125"/>
      <c r="DL103" s="123"/>
      <c r="DN103" s="125"/>
      <c r="DR103" s="125"/>
      <c r="DS103" s="125"/>
      <c r="DT103" s="123"/>
      <c r="DV103" s="125"/>
      <c r="DZ103" s="125"/>
    </row>
    <row r="104" spans="8:130" s="119" customFormat="1">
      <c r="H104" s="125"/>
      <c r="I104" s="123"/>
      <c r="K104" s="125"/>
      <c r="M104" s="125"/>
      <c r="N104" s="125"/>
      <c r="O104" s="123"/>
      <c r="Q104" s="125"/>
      <c r="S104" s="125"/>
      <c r="T104" s="125"/>
      <c r="U104" s="123"/>
      <c r="W104" s="125"/>
      <c r="Y104" s="125"/>
      <c r="Z104" s="125"/>
      <c r="AA104" s="91"/>
      <c r="AB104" s="39"/>
      <c r="AC104" s="39"/>
      <c r="AD104" s="39"/>
      <c r="AE104" s="39"/>
      <c r="AG104" s="38"/>
      <c r="AH104" s="35"/>
      <c r="AI104" s="37"/>
      <c r="AJ104" s="37"/>
      <c r="AK104" s="37"/>
      <c r="AL104" s="37"/>
      <c r="AM104" s="37"/>
      <c r="AN104" s="37"/>
      <c r="AO104" s="37"/>
      <c r="AP104" s="37"/>
      <c r="AQ104" s="37"/>
      <c r="AS104" s="125"/>
      <c r="AT104" s="123"/>
      <c r="AV104" s="125"/>
      <c r="AX104" s="125"/>
      <c r="AY104" s="125"/>
      <c r="AZ104" s="123"/>
      <c r="BB104" s="125"/>
      <c r="BD104" s="125"/>
      <c r="BE104" s="125"/>
      <c r="BF104" s="123"/>
      <c r="BH104" s="125"/>
      <c r="BJ104" s="125"/>
      <c r="BK104" s="125"/>
      <c r="BM104" s="125"/>
      <c r="BN104" s="123"/>
      <c r="BP104" s="125"/>
      <c r="BQ104" s="125"/>
      <c r="BR104" s="125"/>
      <c r="BW104" s="125"/>
      <c r="BX104" s="123"/>
      <c r="BZ104" s="125"/>
      <c r="CA104" s="125"/>
      <c r="CB104" s="125"/>
      <c r="CG104" s="125"/>
      <c r="CH104" s="123"/>
      <c r="CJ104" s="125"/>
      <c r="CK104" s="125"/>
      <c r="CL104" s="125"/>
      <c r="DC104" s="125"/>
      <c r="DD104" s="123"/>
      <c r="DF104" s="125"/>
      <c r="DJ104" s="125"/>
      <c r="DK104" s="125"/>
      <c r="DL104" s="123"/>
      <c r="DN104" s="125"/>
      <c r="DR104" s="125"/>
      <c r="DS104" s="125"/>
      <c r="DT104" s="123"/>
      <c r="DV104" s="125"/>
      <c r="DZ104" s="125"/>
    </row>
    <row r="105" spans="8:130" s="119" customFormat="1">
      <c r="H105" s="125"/>
      <c r="I105" s="123"/>
      <c r="K105" s="125"/>
      <c r="M105" s="125"/>
      <c r="N105" s="125"/>
      <c r="O105" s="123"/>
      <c r="Q105" s="125"/>
      <c r="S105" s="125"/>
      <c r="T105" s="125"/>
      <c r="U105" s="123"/>
      <c r="W105" s="125"/>
      <c r="Y105" s="125"/>
      <c r="Z105" s="125"/>
      <c r="AA105" s="91"/>
      <c r="AB105" s="39"/>
      <c r="AC105" s="39"/>
      <c r="AD105" s="39"/>
      <c r="AE105" s="39"/>
      <c r="AG105" s="38"/>
      <c r="AH105" s="35"/>
      <c r="AI105" s="37"/>
      <c r="AJ105" s="37"/>
      <c r="AK105" s="37"/>
      <c r="AL105" s="37"/>
      <c r="AM105" s="37"/>
      <c r="AN105" s="37"/>
      <c r="AO105" s="37"/>
      <c r="AP105" s="37"/>
      <c r="AQ105" s="37"/>
      <c r="AS105" s="125"/>
      <c r="AT105" s="123"/>
      <c r="AV105" s="125"/>
      <c r="AX105" s="125"/>
      <c r="AY105" s="125"/>
      <c r="AZ105" s="123"/>
      <c r="BB105" s="125"/>
      <c r="BD105" s="125"/>
      <c r="BE105" s="125"/>
      <c r="BF105" s="123"/>
      <c r="BH105" s="125"/>
      <c r="BJ105" s="125"/>
      <c r="BK105" s="125"/>
      <c r="BM105" s="125"/>
      <c r="BN105" s="123"/>
      <c r="BP105" s="125"/>
      <c r="BQ105" s="125"/>
      <c r="BR105" s="125"/>
      <c r="BW105" s="125"/>
      <c r="BX105" s="123"/>
      <c r="BZ105" s="125"/>
      <c r="CA105" s="125"/>
      <c r="CB105" s="125"/>
      <c r="CG105" s="125"/>
      <c r="CH105" s="123"/>
      <c r="CJ105" s="125"/>
      <c r="CK105" s="125"/>
      <c r="CL105" s="125"/>
      <c r="DC105" s="125"/>
      <c r="DD105" s="123"/>
      <c r="DF105" s="125"/>
      <c r="DJ105" s="125"/>
      <c r="DK105" s="125"/>
      <c r="DL105" s="123"/>
      <c r="DN105" s="125"/>
      <c r="DR105" s="125"/>
      <c r="DS105" s="125"/>
      <c r="DT105" s="123"/>
      <c r="DV105" s="125"/>
      <c r="DZ105" s="125"/>
    </row>
    <row r="106" spans="8:130" s="119" customFormat="1">
      <c r="H106" s="125"/>
      <c r="I106" s="123"/>
      <c r="K106" s="125"/>
      <c r="M106" s="125"/>
      <c r="N106" s="125"/>
      <c r="O106" s="123"/>
      <c r="Q106" s="125"/>
      <c r="S106" s="125"/>
      <c r="T106" s="125"/>
      <c r="U106" s="123"/>
      <c r="W106" s="125"/>
      <c r="Y106" s="125"/>
      <c r="Z106" s="125"/>
      <c r="AA106" s="91"/>
      <c r="AB106" s="39"/>
      <c r="AC106" s="39"/>
      <c r="AD106" s="39"/>
      <c r="AE106" s="39"/>
      <c r="AG106" s="38"/>
      <c r="AH106" s="35"/>
      <c r="AI106" s="37"/>
      <c r="AJ106" s="37"/>
      <c r="AK106" s="37"/>
      <c r="AL106" s="37"/>
      <c r="AM106" s="37"/>
      <c r="AN106" s="37"/>
      <c r="AO106" s="37"/>
      <c r="AP106" s="37"/>
      <c r="AQ106" s="37"/>
      <c r="AS106" s="125"/>
      <c r="AT106" s="123"/>
      <c r="AV106" s="125"/>
      <c r="AX106" s="125"/>
      <c r="AY106" s="125"/>
      <c r="AZ106" s="123"/>
      <c r="BB106" s="125"/>
      <c r="BD106" s="125"/>
      <c r="BE106" s="125"/>
      <c r="BF106" s="123"/>
      <c r="BH106" s="125"/>
      <c r="BJ106" s="125"/>
      <c r="BK106" s="125"/>
      <c r="BM106" s="125"/>
      <c r="BN106" s="123"/>
      <c r="BP106" s="125"/>
      <c r="BQ106" s="125"/>
      <c r="BR106" s="125"/>
      <c r="BW106" s="125"/>
      <c r="BX106" s="123"/>
      <c r="BZ106" s="125"/>
      <c r="CA106" s="125"/>
      <c r="CB106" s="125"/>
      <c r="CG106" s="125"/>
      <c r="CH106" s="123"/>
      <c r="CJ106" s="125"/>
      <c r="CK106" s="125"/>
      <c r="CL106" s="125"/>
      <c r="DC106" s="125"/>
      <c r="DD106" s="123"/>
      <c r="DF106" s="125"/>
      <c r="DJ106" s="125"/>
      <c r="DK106" s="125"/>
      <c r="DL106" s="123"/>
      <c r="DN106" s="125"/>
      <c r="DR106" s="125"/>
      <c r="DS106" s="125"/>
      <c r="DT106" s="123"/>
      <c r="DV106" s="125"/>
      <c r="DZ106" s="125"/>
    </row>
    <row r="107" spans="8:130" s="119" customFormat="1">
      <c r="H107" s="125"/>
      <c r="I107" s="123"/>
      <c r="K107" s="125"/>
      <c r="M107" s="125"/>
      <c r="N107" s="125"/>
      <c r="O107" s="123"/>
      <c r="Q107" s="125"/>
      <c r="S107" s="125"/>
      <c r="T107" s="125"/>
      <c r="U107" s="123"/>
      <c r="W107" s="125"/>
      <c r="Y107" s="125"/>
      <c r="Z107" s="125"/>
      <c r="AA107" s="91"/>
      <c r="AB107" s="39"/>
      <c r="AC107" s="39"/>
      <c r="AD107" s="39"/>
      <c r="AE107" s="39"/>
      <c r="AG107" s="38"/>
      <c r="AH107" s="35"/>
      <c r="AI107" s="37"/>
      <c r="AJ107" s="37"/>
      <c r="AK107" s="37"/>
      <c r="AL107" s="37"/>
      <c r="AM107" s="37"/>
      <c r="AN107" s="37"/>
      <c r="AO107" s="37"/>
      <c r="AP107" s="37"/>
      <c r="AQ107" s="37"/>
      <c r="AS107" s="125"/>
      <c r="AT107" s="123"/>
      <c r="AV107" s="125"/>
      <c r="AX107" s="125"/>
      <c r="AY107" s="125"/>
      <c r="AZ107" s="123"/>
      <c r="BB107" s="125"/>
      <c r="BD107" s="125"/>
      <c r="BE107" s="125"/>
      <c r="BF107" s="123"/>
      <c r="BH107" s="125"/>
      <c r="BJ107" s="125"/>
      <c r="BK107" s="125"/>
      <c r="BM107" s="125"/>
      <c r="BN107" s="123"/>
      <c r="BP107" s="125"/>
      <c r="BQ107" s="125"/>
      <c r="BR107" s="125"/>
      <c r="BW107" s="125"/>
      <c r="BX107" s="123"/>
      <c r="BZ107" s="125"/>
      <c r="CA107" s="125"/>
      <c r="CB107" s="125"/>
      <c r="CG107" s="125"/>
      <c r="CH107" s="123"/>
      <c r="CJ107" s="125"/>
      <c r="CK107" s="125"/>
      <c r="CL107" s="125"/>
      <c r="DC107" s="125"/>
      <c r="DD107" s="123"/>
      <c r="DF107" s="125"/>
      <c r="DJ107" s="125"/>
      <c r="DK107" s="125"/>
      <c r="DL107" s="123"/>
      <c r="DN107" s="125"/>
      <c r="DR107" s="125"/>
      <c r="DS107" s="125"/>
      <c r="DT107" s="123"/>
      <c r="DV107" s="125"/>
      <c r="DZ107" s="125"/>
    </row>
    <row r="108" spans="8:130" s="119" customFormat="1">
      <c r="H108" s="125"/>
      <c r="I108" s="123"/>
      <c r="K108" s="125"/>
      <c r="M108" s="125"/>
      <c r="N108" s="125"/>
      <c r="O108" s="123"/>
      <c r="Q108" s="125"/>
      <c r="S108" s="125"/>
      <c r="T108" s="125"/>
      <c r="U108" s="123"/>
      <c r="W108" s="125"/>
      <c r="Y108" s="125"/>
      <c r="Z108" s="125"/>
      <c r="AA108" s="91"/>
      <c r="AB108" s="39"/>
      <c r="AC108" s="39"/>
      <c r="AD108" s="39"/>
      <c r="AE108" s="39"/>
      <c r="AG108" s="38"/>
      <c r="AH108" s="35"/>
      <c r="AI108" s="37"/>
      <c r="AJ108" s="37"/>
      <c r="AK108" s="37"/>
      <c r="AL108" s="37"/>
      <c r="AM108" s="37"/>
      <c r="AN108" s="37"/>
      <c r="AO108" s="37"/>
      <c r="AP108" s="37"/>
      <c r="AQ108" s="37"/>
      <c r="AS108" s="125"/>
      <c r="AT108" s="123"/>
      <c r="AV108" s="125"/>
      <c r="AX108" s="125"/>
      <c r="AY108" s="125"/>
      <c r="AZ108" s="123"/>
      <c r="BB108" s="125"/>
      <c r="BD108" s="125"/>
      <c r="BE108" s="125"/>
      <c r="BF108" s="123"/>
      <c r="BH108" s="125"/>
      <c r="BJ108" s="125"/>
      <c r="BK108" s="125"/>
      <c r="BM108" s="125"/>
      <c r="BN108" s="123"/>
      <c r="BP108" s="125"/>
      <c r="BQ108" s="125"/>
      <c r="BR108" s="125"/>
      <c r="BW108" s="125"/>
      <c r="BX108" s="123"/>
      <c r="BZ108" s="125"/>
      <c r="CA108" s="125"/>
      <c r="CB108" s="125"/>
      <c r="CG108" s="125"/>
      <c r="CH108" s="123"/>
      <c r="CJ108" s="125"/>
      <c r="CK108" s="125"/>
      <c r="CL108" s="125"/>
      <c r="DC108" s="125"/>
      <c r="DD108" s="123"/>
      <c r="DF108" s="125"/>
      <c r="DJ108" s="125"/>
      <c r="DK108" s="125"/>
      <c r="DL108" s="123"/>
      <c r="DN108" s="125"/>
      <c r="DR108" s="125"/>
      <c r="DS108" s="125"/>
      <c r="DT108" s="123"/>
      <c r="DV108" s="125"/>
      <c r="DZ108" s="125"/>
    </row>
    <row r="109" spans="8:130" s="119" customFormat="1">
      <c r="H109" s="125"/>
      <c r="I109" s="123"/>
      <c r="K109" s="125"/>
      <c r="M109" s="125"/>
      <c r="N109" s="125"/>
      <c r="O109" s="123"/>
      <c r="Q109" s="125"/>
      <c r="S109" s="125"/>
      <c r="T109" s="125"/>
      <c r="U109" s="123"/>
      <c r="W109" s="125"/>
      <c r="Y109" s="125"/>
      <c r="Z109" s="125"/>
      <c r="AA109" s="91"/>
      <c r="AB109" s="39"/>
      <c r="AC109" s="39"/>
      <c r="AD109" s="39"/>
      <c r="AE109" s="39"/>
      <c r="AG109" s="38"/>
      <c r="AH109" s="35"/>
      <c r="AI109" s="37"/>
      <c r="AJ109" s="37"/>
      <c r="AK109" s="37"/>
      <c r="AL109" s="37"/>
      <c r="AM109" s="37"/>
      <c r="AN109" s="37"/>
      <c r="AO109" s="37"/>
      <c r="AP109" s="37"/>
      <c r="AQ109" s="37"/>
      <c r="AS109" s="125"/>
      <c r="AT109" s="123"/>
      <c r="AV109" s="125"/>
      <c r="AX109" s="125"/>
      <c r="AY109" s="125"/>
      <c r="AZ109" s="123"/>
      <c r="BB109" s="125"/>
      <c r="BD109" s="125"/>
      <c r="BE109" s="125"/>
      <c r="BF109" s="123"/>
      <c r="BH109" s="125"/>
      <c r="BJ109" s="125"/>
      <c r="BK109" s="125"/>
      <c r="BM109" s="125"/>
      <c r="BN109" s="123"/>
      <c r="BP109" s="125"/>
      <c r="BQ109" s="125"/>
      <c r="BR109" s="125"/>
      <c r="BW109" s="125"/>
      <c r="BX109" s="123"/>
      <c r="BZ109" s="125"/>
      <c r="CA109" s="125"/>
      <c r="CB109" s="125"/>
      <c r="CG109" s="125"/>
      <c r="CH109" s="123"/>
      <c r="CJ109" s="125"/>
      <c r="CK109" s="125"/>
      <c r="CL109" s="125"/>
      <c r="DC109" s="125"/>
      <c r="DD109" s="123"/>
      <c r="DF109" s="125"/>
      <c r="DJ109" s="125"/>
      <c r="DK109" s="125"/>
      <c r="DL109" s="123"/>
      <c r="DN109" s="125"/>
      <c r="DR109" s="125"/>
      <c r="DS109" s="125"/>
      <c r="DT109" s="123"/>
      <c r="DV109" s="125"/>
      <c r="DZ109" s="125"/>
    </row>
    <row r="110" spans="8:130" s="119" customFormat="1">
      <c r="H110" s="125"/>
      <c r="I110" s="123"/>
      <c r="K110" s="125"/>
      <c r="M110" s="125"/>
      <c r="N110" s="125"/>
      <c r="O110" s="123"/>
      <c r="Q110" s="125"/>
      <c r="S110" s="125"/>
      <c r="T110" s="125"/>
      <c r="U110" s="123"/>
      <c r="W110" s="125"/>
      <c r="Y110" s="125"/>
      <c r="Z110" s="125"/>
      <c r="AA110" s="91"/>
      <c r="AB110" s="39"/>
      <c r="AC110" s="39"/>
      <c r="AD110" s="39"/>
      <c r="AE110" s="39"/>
      <c r="AG110" s="38"/>
      <c r="AH110" s="35"/>
      <c r="AI110" s="37"/>
      <c r="AJ110" s="37"/>
      <c r="AK110" s="37"/>
      <c r="AL110" s="37"/>
      <c r="AM110" s="37"/>
      <c r="AN110" s="37"/>
      <c r="AO110" s="37"/>
      <c r="AP110" s="37"/>
      <c r="AQ110" s="37"/>
      <c r="AS110" s="125"/>
      <c r="AT110" s="123"/>
      <c r="AV110" s="125"/>
      <c r="AX110" s="125"/>
      <c r="AY110" s="125"/>
      <c r="AZ110" s="123"/>
      <c r="BB110" s="125"/>
      <c r="BD110" s="125"/>
      <c r="BE110" s="125"/>
      <c r="BF110" s="123"/>
      <c r="BH110" s="125"/>
      <c r="BJ110" s="125"/>
      <c r="BK110" s="125"/>
      <c r="BM110" s="125"/>
      <c r="BN110" s="123"/>
      <c r="BP110" s="125"/>
      <c r="BQ110" s="125"/>
      <c r="BR110" s="125"/>
      <c r="BW110" s="125"/>
      <c r="BX110" s="123"/>
      <c r="BZ110" s="125"/>
      <c r="CA110" s="125"/>
      <c r="CB110" s="125"/>
      <c r="CG110" s="125"/>
      <c r="CH110" s="123"/>
      <c r="CJ110" s="125"/>
      <c r="CK110" s="125"/>
      <c r="CL110" s="125"/>
      <c r="DC110" s="125"/>
      <c r="DD110" s="123"/>
      <c r="DF110" s="125"/>
      <c r="DJ110" s="125"/>
      <c r="DK110" s="125"/>
      <c r="DL110" s="123"/>
      <c r="DN110" s="125"/>
      <c r="DR110" s="125"/>
      <c r="DS110" s="125"/>
      <c r="DT110" s="123"/>
      <c r="DV110" s="125"/>
      <c r="DZ110" s="125"/>
    </row>
    <row r="111" spans="8:130" s="119" customFormat="1">
      <c r="H111" s="125"/>
      <c r="I111" s="123"/>
      <c r="K111" s="125"/>
      <c r="M111" s="125"/>
      <c r="N111" s="125"/>
      <c r="O111" s="123"/>
      <c r="Q111" s="125"/>
      <c r="S111" s="125"/>
      <c r="T111" s="125"/>
      <c r="U111" s="123"/>
      <c r="W111" s="125"/>
      <c r="Y111" s="125"/>
      <c r="Z111" s="125"/>
      <c r="AA111" s="91"/>
      <c r="AB111" s="39"/>
      <c r="AC111" s="39"/>
      <c r="AD111" s="39"/>
      <c r="AE111" s="39"/>
      <c r="AG111" s="38"/>
      <c r="AH111" s="35"/>
      <c r="AI111" s="37"/>
      <c r="AJ111" s="37"/>
      <c r="AK111" s="37"/>
      <c r="AL111" s="37"/>
      <c r="AM111" s="37"/>
      <c r="AN111" s="37"/>
      <c r="AO111" s="37"/>
      <c r="AP111" s="37"/>
      <c r="AQ111" s="37"/>
      <c r="AS111" s="125"/>
      <c r="AT111" s="123"/>
      <c r="AV111" s="125"/>
      <c r="AX111" s="125"/>
      <c r="AY111" s="125"/>
      <c r="AZ111" s="123"/>
      <c r="BB111" s="125"/>
      <c r="BD111" s="125"/>
      <c r="BE111" s="125"/>
      <c r="BF111" s="123"/>
      <c r="BH111" s="125"/>
      <c r="BJ111" s="125"/>
      <c r="BK111" s="125"/>
      <c r="BM111" s="125"/>
      <c r="BN111" s="123"/>
      <c r="BP111" s="125"/>
      <c r="BQ111" s="125"/>
      <c r="BR111" s="125"/>
      <c r="BW111" s="125"/>
      <c r="BX111" s="123"/>
      <c r="BZ111" s="125"/>
      <c r="CA111" s="125"/>
      <c r="CB111" s="125"/>
      <c r="CG111" s="125"/>
      <c r="CH111" s="123"/>
      <c r="CJ111" s="125"/>
      <c r="CK111" s="125"/>
      <c r="CL111" s="125"/>
      <c r="DC111" s="125"/>
      <c r="DD111" s="123"/>
      <c r="DF111" s="125"/>
      <c r="DJ111" s="125"/>
      <c r="DK111" s="125"/>
      <c r="DL111" s="123"/>
      <c r="DN111" s="125"/>
      <c r="DR111" s="125"/>
      <c r="DS111" s="125"/>
      <c r="DT111" s="123"/>
      <c r="DV111" s="125"/>
      <c r="DZ111" s="125"/>
    </row>
    <row r="112" spans="8:130" s="119" customFormat="1">
      <c r="H112" s="125"/>
      <c r="I112" s="123"/>
      <c r="K112" s="125"/>
      <c r="M112" s="125"/>
      <c r="N112" s="125"/>
      <c r="O112" s="123"/>
      <c r="Q112" s="125"/>
      <c r="S112" s="125"/>
      <c r="T112" s="125"/>
      <c r="U112" s="123"/>
      <c r="W112" s="125"/>
      <c r="Y112" s="125"/>
      <c r="Z112" s="125"/>
      <c r="AA112" s="91"/>
      <c r="AB112" s="39"/>
      <c r="AC112" s="39"/>
      <c r="AD112" s="39"/>
      <c r="AE112" s="39"/>
      <c r="AG112" s="38"/>
      <c r="AH112" s="35"/>
      <c r="AI112" s="37"/>
      <c r="AJ112" s="37"/>
      <c r="AK112" s="37"/>
      <c r="AL112" s="37"/>
      <c r="AM112" s="37"/>
      <c r="AN112" s="37"/>
      <c r="AO112" s="37"/>
      <c r="AP112" s="37"/>
      <c r="AQ112" s="37"/>
      <c r="AS112" s="125"/>
      <c r="AT112" s="123"/>
      <c r="AV112" s="125"/>
      <c r="AX112" s="125"/>
      <c r="AY112" s="125"/>
      <c r="AZ112" s="123"/>
      <c r="BB112" s="125"/>
      <c r="BD112" s="125"/>
      <c r="BE112" s="125"/>
      <c r="BF112" s="123"/>
      <c r="BH112" s="125"/>
      <c r="BJ112" s="125"/>
      <c r="BK112" s="125"/>
      <c r="BM112" s="125"/>
      <c r="BN112" s="123"/>
      <c r="BP112" s="125"/>
      <c r="BQ112" s="125"/>
      <c r="BR112" s="125"/>
      <c r="BW112" s="125"/>
      <c r="BX112" s="123"/>
      <c r="BZ112" s="125"/>
      <c r="CA112" s="125"/>
      <c r="CB112" s="125"/>
      <c r="CG112" s="125"/>
      <c r="CH112" s="123"/>
      <c r="CJ112" s="125"/>
      <c r="CK112" s="125"/>
      <c r="CL112" s="125"/>
      <c r="DC112" s="125"/>
      <c r="DD112" s="123"/>
      <c r="DF112" s="125"/>
      <c r="DJ112" s="125"/>
      <c r="DK112" s="125"/>
      <c r="DL112" s="123"/>
      <c r="DN112" s="125"/>
      <c r="DR112" s="125"/>
      <c r="DS112" s="125"/>
      <c r="DT112" s="123"/>
      <c r="DV112" s="125"/>
      <c r="DZ112" s="125"/>
    </row>
    <row r="113" spans="8:130" s="119" customFormat="1">
      <c r="H113" s="125"/>
      <c r="I113" s="123"/>
      <c r="K113" s="125"/>
      <c r="M113" s="125"/>
      <c r="N113" s="125"/>
      <c r="O113" s="123"/>
      <c r="Q113" s="125"/>
      <c r="S113" s="125"/>
      <c r="T113" s="125"/>
      <c r="U113" s="123"/>
      <c r="W113" s="125"/>
      <c r="Y113" s="125"/>
      <c r="Z113" s="125"/>
      <c r="AA113" s="91"/>
      <c r="AB113" s="39"/>
      <c r="AC113" s="39"/>
      <c r="AD113" s="39"/>
      <c r="AE113" s="39"/>
      <c r="AG113" s="38"/>
      <c r="AH113" s="35"/>
      <c r="AI113" s="37"/>
      <c r="AJ113" s="37"/>
      <c r="AK113" s="37"/>
      <c r="AL113" s="37"/>
      <c r="AM113" s="37"/>
      <c r="AN113" s="37"/>
      <c r="AO113" s="37"/>
      <c r="AP113" s="37"/>
      <c r="AQ113" s="37"/>
      <c r="AS113" s="125"/>
      <c r="AT113" s="123"/>
      <c r="AV113" s="125"/>
      <c r="AX113" s="125"/>
      <c r="AY113" s="125"/>
      <c r="AZ113" s="123"/>
      <c r="BB113" s="125"/>
      <c r="BD113" s="125"/>
      <c r="BE113" s="125"/>
      <c r="BF113" s="123"/>
      <c r="BH113" s="125"/>
      <c r="BJ113" s="125"/>
      <c r="BK113" s="125"/>
      <c r="BM113" s="125"/>
      <c r="BN113" s="123"/>
      <c r="BP113" s="125"/>
      <c r="BQ113" s="125"/>
      <c r="BR113" s="125"/>
      <c r="BW113" s="125"/>
      <c r="BX113" s="123"/>
      <c r="BZ113" s="125"/>
      <c r="CA113" s="125"/>
      <c r="CB113" s="125"/>
      <c r="CG113" s="125"/>
      <c r="CH113" s="123"/>
      <c r="CJ113" s="125"/>
      <c r="CK113" s="125"/>
      <c r="CL113" s="125"/>
      <c r="DC113" s="125"/>
      <c r="DD113" s="123"/>
      <c r="DF113" s="125"/>
      <c r="DJ113" s="125"/>
      <c r="DK113" s="125"/>
      <c r="DL113" s="123"/>
      <c r="DN113" s="125"/>
      <c r="DR113" s="125"/>
      <c r="DS113" s="125"/>
      <c r="DT113" s="123"/>
      <c r="DV113" s="125"/>
      <c r="DZ113" s="125"/>
    </row>
    <row r="114" spans="8:130" s="119" customFormat="1">
      <c r="H114" s="125"/>
      <c r="I114" s="123"/>
      <c r="K114" s="125"/>
      <c r="M114" s="125"/>
      <c r="N114" s="125"/>
      <c r="O114" s="123"/>
      <c r="Q114" s="125"/>
      <c r="S114" s="125"/>
      <c r="T114" s="125"/>
      <c r="U114" s="123"/>
      <c r="W114" s="125"/>
      <c r="Y114" s="125"/>
      <c r="Z114" s="125"/>
      <c r="AA114" s="91"/>
      <c r="AB114" s="39"/>
      <c r="AC114" s="39"/>
      <c r="AD114" s="39"/>
      <c r="AE114" s="39"/>
      <c r="AG114" s="38"/>
      <c r="AH114" s="35"/>
      <c r="AI114" s="37"/>
      <c r="AJ114" s="37"/>
      <c r="AK114" s="37"/>
      <c r="AL114" s="37"/>
      <c r="AM114" s="37"/>
      <c r="AN114" s="37"/>
      <c r="AO114" s="37"/>
      <c r="AP114" s="37"/>
      <c r="AQ114" s="37"/>
      <c r="AS114" s="125"/>
      <c r="AT114" s="123"/>
      <c r="AV114" s="125"/>
      <c r="AX114" s="125"/>
      <c r="AY114" s="125"/>
      <c r="AZ114" s="123"/>
      <c r="BB114" s="125"/>
      <c r="BD114" s="125"/>
      <c r="BE114" s="125"/>
      <c r="BF114" s="123"/>
      <c r="BH114" s="125"/>
      <c r="BJ114" s="125"/>
      <c r="BK114" s="125"/>
      <c r="BM114" s="125"/>
      <c r="BN114" s="123"/>
      <c r="BP114" s="125"/>
      <c r="BQ114" s="125"/>
      <c r="BR114" s="125"/>
      <c r="BW114" s="125"/>
      <c r="BX114" s="123"/>
      <c r="BZ114" s="125"/>
      <c r="CA114" s="125"/>
      <c r="CB114" s="125"/>
      <c r="CG114" s="125"/>
      <c r="CH114" s="123"/>
      <c r="CJ114" s="125"/>
      <c r="CK114" s="125"/>
      <c r="CL114" s="125"/>
      <c r="DC114" s="125"/>
      <c r="DD114" s="123"/>
      <c r="DF114" s="125"/>
      <c r="DJ114" s="125"/>
      <c r="DK114" s="125"/>
      <c r="DL114" s="123"/>
      <c r="DN114" s="125"/>
      <c r="DR114" s="125"/>
      <c r="DS114" s="125"/>
      <c r="DT114" s="123"/>
      <c r="DV114" s="125"/>
      <c r="DZ114" s="125"/>
    </row>
    <row r="115" spans="8:130" s="119" customFormat="1">
      <c r="H115" s="125"/>
      <c r="I115" s="123"/>
      <c r="K115" s="125"/>
      <c r="M115" s="125"/>
      <c r="N115" s="125"/>
      <c r="O115" s="123"/>
      <c r="Q115" s="125"/>
      <c r="S115" s="125"/>
      <c r="T115" s="125"/>
      <c r="U115" s="123"/>
      <c r="W115" s="125"/>
      <c r="Y115" s="125"/>
      <c r="Z115" s="125"/>
      <c r="AA115" s="91"/>
      <c r="AB115" s="39"/>
      <c r="AC115" s="39"/>
      <c r="AD115" s="39"/>
      <c r="AE115" s="39"/>
      <c r="AG115" s="38"/>
      <c r="AH115" s="35"/>
      <c r="AI115" s="37"/>
      <c r="AJ115" s="37"/>
      <c r="AK115" s="37"/>
      <c r="AL115" s="37"/>
      <c r="AM115" s="37"/>
      <c r="AN115" s="37"/>
      <c r="AO115" s="37"/>
      <c r="AP115" s="37"/>
      <c r="AQ115" s="37"/>
      <c r="AS115" s="125"/>
      <c r="AT115" s="123"/>
      <c r="AV115" s="125"/>
      <c r="AX115" s="125"/>
      <c r="AY115" s="125"/>
      <c r="AZ115" s="123"/>
      <c r="BB115" s="125"/>
      <c r="BD115" s="125"/>
      <c r="BE115" s="125"/>
      <c r="BF115" s="123"/>
      <c r="BH115" s="125"/>
      <c r="BJ115" s="125"/>
      <c r="BK115" s="125"/>
      <c r="BM115" s="125"/>
      <c r="BN115" s="123"/>
      <c r="BP115" s="125"/>
      <c r="BQ115" s="125"/>
      <c r="BR115" s="125"/>
      <c r="BW115" s="125"/>
      <c r="BX115" s="123"/>
      <c r="BZ115" s="125"/>
      <c r="CA115" s="125"/>
      <c r="CB115" s="125"/>
      <c r="CG115" s="125"/>
      <c r="CH115" s="123"/>
      <c r="CJ115" s="125"/>
      <c r="CK115" s="125"/>
      <c r="CL115" s="125"/>
      <c r="DC115" s="125"/>
      <c r="DD115" s="123"/>
      <c r="DF115" s="125"/>
      <c r="DJ115" s="125"/>
      <c r="DK115" s="125"/>
      <c r="DL115" s="123"/>
      <c r="DN115" s="125"/>
      <c r="DR115" s="125"/>
      <c r="DS115" s="125"/>
      <c r="DT115" s="123"/>
      <c r="DV115" s="125"/>
      <c r="DZ115" s="125"/>
    </row>
    <row r="116" spans="8:130" s="119" customFormat="1">
      <c r="H116" s="125"/>
      <c r="I116" s="123"/>
      <c r="K116" s="125"/>
      <c r="M116" s="125"/>
      <c r="N116" s="125"/>
      <c r="O116" s="123"/>
      <c r="Q116" s="125"/>
      <c r="S116" s="125"/>
      <c r="T116" s="125"/>
      <c r="U116" s="123"/>
      <c r="W116" s="125"/>
      <c r="Y116" s="125"/>
      <c r="Z116" s="125"/>
      <c r="AA116" s="91"/>
      <c r="AB116" s="39"/>
      <c r="AC116" s="39"/>
      <c r="AD116" s="39"/>
      <c r="AE116" s="39"/>
      <c r="AG116" s="38"/>
      <c r="AH116" s="35"/>
      <c r="AI116" s="37"/>
      <c r="AJ116" s="37"/>
      <c r="AK116" s="37"/>
      <c r="AL116" s="37"/>
      <c r="AM116" s="37"/>
      <c r="AN116" s="37"/>
      <c r="AO116" s="37"/>
      <c r="AP116" s="37"/>
      <c r="AQ116" s="37"/>
      <c r="AS116" s="125"/>
      <c r="AT116" s="123"/>
      <c r="AV116" s="125"/>
      <c r="AX116" s="125"/>
      <c r="AY116" s="125"/>
      <c r="AZ116" s="123"/>
      <c r="BB116" s="125"/>
      <c r="BD116" s="125"/>
      <c r="BE116" s="125"/>
      <c r="BF116" s="123"/>
      <c r="BH116" s="125"/>
      <c r="BJ116" s="125"/>
      <c r="BK116" s="125"/>
      <c r="BM116" s="125"/>
      <c r="BN116" s="123"/>
      <c r="BP116" s="125"/>
      <c r="BQ116" s="125"/>
      <c r="BR116" s="125"/>
      <c r="BW116" s="125"/>
      <c r="BX116" s="123"/>
      <c r="BZ116" s="125"/>
      <c r="CA116" s="125"/>
      <c r="CB116" s="125"/>
      <c r="CG116" s="125"/>
      <c r="CH116" s="123"/>
      <c r="CJ116" s="125"/>
      <c r="CK116" s="125"/>
      <c r="CL116" s="125"/>
      <c r="DC116" s="125"/>
      <c r="DD116" s="123"/>
      <c r="DF116" s="125"/>
      <c r="DJ116" s="125"/>
      <c r="DK116" s="125"/>
      <c r="DL116" s="123"/>
      <c r="DN116" s="125"/>
      <c r="DR116" s="125"/>
      <c r="DS116" s="125"/>
      <c r="DT116" s="123"/>
      <c r="DV116" s="125"/>
      <c r="DZ116" s="125"/>
    </row>
    <row r="117" spans="8:130" s="119" customFormat="1">
      <c r="H117" s="125"/>
      <c r="I117" s="123"/>
      <c r="K117" s="125"/>
      <c r="M117" s="125"/>
      <c r="N117" s="125"/>
      <c r="O117" s="123"/>
      <c r="Q117" s="125"/>
      <c r="S117" s="125"/>
      <c r="T117" s="125"/>
      <c r="U117" s="123"/>
      <c r="W117" s="125"/>
      <c r="Y117" s="125"/>
      <c r="Z117" s="125"/>
      <c r="AA117" s="91"/>
      <c r="AB117" s="39"/>
      <c r="AC117" s="39"/>
      <c r="AD117" s="39"/>
      <c r="AE117" s="39"/>
      <c r="AG117" s="38"/>
      <c r="AH117" s="35"/>
      <c r="AI117" s="37"/>
      <c r="AJ117" s="37"/>
      <c r="AK117" s="37"/>
      <c r="AL117" s="37"/>
      <c r="AM117" s="37"/>
      <c r="AN117" s="37"/>
      <c r="AO117" s="37"/>
      <c r="AP117" s="37"/>
      <c r="AQ117" s="37"/>
      <c r="AS117" s="125"/>
      <c r="AT117" s="123"/>
      <c r="AV117" s="125"/>
      <c r="AX117" s="125"/>
      <c r="AY117" s="125"/>
      <c r="AZ117" s="123"/>
      <c r="BB117" s="125"/>
      <c r="BD117" s="125"/>
      <c r="BE117" s="125"/>
      <c r="BF117" s="123"/>
      <c r="BH117" s="125"/>
      <c r="BJ117" s="125"/>
      <c r="BK117" s="125"/>
      <c r="BM117" s="125"/>
      <c r="BN117" s="123"/>
      <c r="BP117" s="125"/>
      <c r="BQ117" s="125"/>
      <c r="BR117" s="125"/>
      <c r="BW117" s="125"/>
      <c r="BX117" s="123"/>
      <c r="BZ117" s="125"/>
      <c r="CA117" s="125"/>
      <c r="CB117" s="125"/>
      <c r="CG117" s="125"/>
      <c r="CH117" s="123"/>
      <c r="CJ117" s="125"/>
      <c r="CK117" s="125"/>
      <c r="CL117" s="125"/>
      <c r="DC117" s="125"/>
      <c r="DD117" s="123"/>
      <c r="DF117" s="125"/>
      <c r="DJ117" s="125"/>
      <c r="DK117" s="125"/>
      <c r="DL117" s="123"/>
      <c r="DN117" s="125"/>
      <c r="DR117" s="125"/>
      <c r="DS117" s="125"/>
      <c r="DT117" s="123"/>
      <c r="DV117" s="125"/>
      <c r="DZ117" s="125"/>
    </row>
    <row r="118" spans="8:130" s="119" customFormat="1">
      <c r="H118" s="125"/>
      <c r="I118" s="123"/>
      <c r="K118" s="125"/>
      <c r="M118" s="125"/>
      <c r="N118" s="125"/>
      <c r="O118" s="123"/>
      <c r="Q118" s="125"/>
      <c r="S118" s="125"/>
      <c r="T118" s="125"/>
      <c r="U118" s="123"/>
      <c r="W118" s="125"/>
      <c r="Y118" s="125"/>
      <c r="Z118" s="125"/>
      <c r="AA118" s="91"/>
      <c r="AB118" s="39"/>
      <c r="AC118" s="39"/>
      <c r="AD118" s="39"/>
      <c r="AE118" s="39"/>
      <c r="AG118" s="38"/>
      <c r="AH118" s="35"/>
      <c r="AI118" s="37"/>
      <c r="AJ118" s="37"/>
      <c r="AK118" s="37"/>
      <c r="AL118" s="37"/>
      <c r="AM118" s="37"/>
      <c r="AN118" s="37"/>
      <c r="AO118" s="37"/>
      <c r="AP118" s="37"/>
      <c r="AQ118" s="37"/>
      <c r="AS118" s="125"/>
      <c r="AT118" s="123"/>
      <c r="AV118" s="125"/>
      <c r="AX118" s="125"/>
      <c r="AY118" s="125"/>
      <c r="AZ118" s="123"/>
      <c r="BB118" s="125"/>
      <c r="BD118" s="125"/>
      <c r="BE118" s="125"/>
      <c r="BF118" s="123"/>
      <c r="BH118" s="125"/>
      <c r="BJ118" s="125"/>
      <c r="BK118" s="125"/>
      <c r="BM118" s="125"/>
      <c r="BN118" s="123"/>
      <c r="BP118" s="125"/>
      <c r="BQ118" s="125"/>
      <c r="BR118" s="125"/>
      <c r="BW118" s="125"/>
      <c r="BX118" s="123"/>
      <c r="BZ118" s="125"/>
      <c r="CA118" s="125"/>
      <c r="CB118" s="125"/>
      <c r="CG118" s="125"/>
      <c r="CH118" s="123"/>
      <c r="CJ118" s="125"/>
      <c r="CK118" s="125"/>
      <c r="CL118" s="125"/>
      <c r="DC118" s="125"/>
      <c r="DD118" s="123"/>
      <c r="DF118" s="125"/>
      <c r="DJ118" s="125"/>
      <c r="DK118" s="125"/>
      <c r="DL118" s="123"/>
      <c r="DN118" s="125"/>
      <c r="DR118" s="125"/>
      <c r="DS118" s="125"/>
      <c r="DT118" s="123"/>
      <c r="DV118" s="125"/>
      <c r="DZ118" s="125"/>
    </row>
    <row r="119" spans="8:130" s="119" customFormat="1">
      <c r="H119" s="125"/>
      <c r="I119" s="123"/>
      <c r="K119" s="125"/>
      <c r="M119" s="125"/>
      <c r="N119" s="125"/>
      <c r="O119" s="123"/>
      <c r="Q119" s="125"/>
      <c r="S119" s="125"/>
      <c r="T119" s="125"/>
      <c r="U119" s="123"/>
      <c r="W119" s="125"/>
      <c r="Y119" s="125"/>
      <c r="Z119" s="125"/>
      <c r="AA119" s="91"/>
      <c r="AB119" s="39"/>
      <c r="AC119" s="39"/>
      <c r="AD119" s="39"/>
      <c r="AE119" s="39"/>
      <c r="AG119" s="38"/>
      <c r="AH119" s="35"/>
      <c r="AI119" s="37"/>
      <c r="AJ119" s="37"/>
      <c r="AK119" s="37"/>
      <c r="AL119" s="37"/>
      <c r="AM119" s="37"/>
      <c r="AN119" s="37"/>
      <c r="AO119" s="37"/>
      <c r="AP119" s="37"/>
      <c r="AQ119" s="37"/>
      <c r="AS119" s="125"/>
      <c r="AT119" s="123"/>
      <c r="AV119" s="125"/>
      <c r="AX119" s="125"/>
      <c r="AY119" s="125"/>
      <c r="AZ119" s="123"/>
      <c r="BB119" s="125"/>
      <c r="BD119" s="125"/>
      <c r="BE119" s="125"/>
      <c r="BF119" s="123"/>
      <c r="BH119" s="125"/>
      <c r="BJ119" s="125"/>
      <c r="BK119" s="125"/>
      <c r="BM119" s="125"/>
      <c r="BN119" s="123"/>
      <c r="BP119" s="125"/>
      <c r="BQ119" s="125"/>
      <c r="BR119" s="125"/>
      <c r="BW119" s="125"/>
      <c r="BX119" s="123"/>
      <c r="BZ119" s="125"/>
      <c r="CA119" s="125"/>
      <c r="CB119" s="125"/>
      <c r="CG119" s="125"/>
      <c r="CH119" s="123"/>
      <c r="CJ119" s="125"/>
      <c r="CK119" s="125"/>
      <c r="CL119" s="125"/>
      <c r="DC119" s="125"/>
      <c r="DD119" s="123"/>
      <c r="DF119" s="125"/>
      <c r="DJ119" s="125"/>
      <c r="DK119" s="125"/>
      <c r="DL119" s="123"/>
      <c r="DN119" s="125"/>
      <c r="DR119" s="125"/>
      <c r="DS119" s="125"/>
      <c r="DT119" s="123"/>
      <c r="DV119" s="125"/>
      <c r="DZ119" s="125"/>
    </row>
    <row r="120" spans="8:130" s="119" customFormat="1">
      <c r="H120" s="125"/>
      <c r="I120" s="123"/>
      <c r="K120" s="125"/>
      <c r="M120" s="125"/>
      <c r="N120" s="125"/>
      <c r="O120" s="123"/>
      <c r="Q120" s="125"/>
      <c r="S120" s="125"/>
      <c r="T120" s="125"/>
      <c r="U120" s="123"/>
      <c r="W120" s="125"/>
      <c r="Y120" s="125"/>
      <c r="Z120" s="125"/>
      <c r="AA120" s="91"/>
      <c r="AB120" s="39"/>
      <c r="AC120" s="39"/>
      <c r="AD120" s="39"/>
      <c r="AE120" s="39"/>
      <c r="AG120" s="38"/>
      <c r="AH120" s="35"/>
      <c r="AI120" s="37"/>
      <c r="AJ120" s="37"/>
      <c r="AK120" s="37"/>
      <c r="AL120" s="37"/>
      <c r="AM120" s="37"/>
      <c r="AN120" s="37"/>
      <c r="AO120" s="37"/>
      <c r="AP120" s="37"/>
      <c r="AQ120" s="37"/>
      <c r="AS120" s="125"/>
      <c r="AT120" s="123"/>
      <c r="AV120" s="125"/>
      <c r="AX120" s="125"/>
      <c r="AY120" s="125"/>
      <c r="AZ120" s="123"/>
      <c r="BB120" s="125"/>
      <c r="BD120" s="125"/>
      <c r="BE120" s="125"/>
      <c r="BF120" s="123"/>
      <c r="BH120" s="125"/>
      <c r="BJ120" s="125"/>
      <c r="BK120" s="125"/>
      <c r="BM120" s="125"/>
      <c r="BN120" s="123"/>
      <c r="BP120" s="125"/>
      <c r="BQ120" s="125"/>
      <c r="BR120" s="125"/>
      <c r="BW120" s="125"/>
      <c r="BX120" s="123"/>
      <c r="BZ120" s="125"/>
      <c r="CA120" s="125"/>
      <c r="CB120" s="125"/>
      <c r="CG120" s="125"/>
      <c r="CH120" s="123"/>
      <c r="CJ120" s="125"/>
      <c r="CK120" s="125"/>
      <c r="CL120" s="125"/>
      <c r="DC120" s="125"/>
      <c r="DD120" s="123"/>
      <c r="DF120" s="125"/>
      <c r="DJ120" s="125"/>
      <c r="DK120" s="125"/>
      <c r="DL120" s="123"/>
      <c r="DN120" s="125"/>
      <c r="DR120" s="125"/>
      <c r="DS120" s="125"/>
      <c r="DT120" s="123"/>
      <c r="DV120" s="125"/>
      <c r="DZ120" s="125"/>
    </row>
    <row r="121" spans="8:130" s="119" customFormat="1">
      <c r="H121" s="125"/>
      <c r="I121" s="123"/>
      <c r="K121" s="125"/>
      <c r="M121" s="125"/>
      <c r="N121" s="125"/>
      <c r="O121" s="123"/>
      <c r="Q121" s="125"/>
      <c r="S121" s="125"/>
      <c r="T121" s="125"/>
      <c r="U121" s="123"/>
      <c r="W121" s="125"/>
      <c r="Y121" s="125"/>
      <c r="Z121" s="125"/>
      <c r="AA121" s="91"/>
      <c r="AB121" s="39"/>
      <c r="AC121" s="39"/>
      <c r="AD121" s="39"/>
      <c r="AE121" s="39"/>
      <c r="AG121" s="38"/>
      <c r="AH121" s="35"/>
      <c r="AI121" s="37"/>
      <c r="AJ121" s="37"/>
      <c r="AK121" s="37"/>
      <c r="AL121" s="37"/>
      <c r="AM121" s="37"/>
      <c r="AN121" s="37"/>
      <c r="AO121" s="37"/>
      <c r="AP121" s="37"/>
      <c r="AQ121" s="37"/>
      <c r="AS121" s="125"/>
      <c r="AT121" s="123"/>
      <c r="AV121" s="125"/>
      <c r="AX121" s="125"/>
      <c r="AY121" s="125"/>
      <c r="AZ121" s="123"/>
      <c r="BB121" s="125"/>
      <c r="BD121" s="125"/>
      <c r="BE121" s="125"/>
      <c r="BF121" s="123"/>
      <c r="BH121" s="125"/>
      <c r="BJ121" s="125"/>
      <c r="BK121" s="125"/>
      <c r="BM121" s="125"/>
      <c r="BN121" s="123"/>
      <c r="BP121" s="125"/>
      <c r="BQ121" s="125"/>
      <c r="BR121" s="125"/>
      <c r="BW121" s="125"/>
      <c r="BX121" s="123"/>
      <c r="BZ121" s="125"/>
      <c r="CA121" s="125"/>
      <c r="CB121" s="125"/>
      <c r="CG121" s="125"/>
      <c r="CH121" s="123"/>
      <c r="CJ121" s="125"/>
      <c r="CK121" s="125"/>
      <c r="CL121" s="125"/>
      <c r="DC121" s="125"/>
      <c r="DD121" s="123"/>
      <c r="DF121" s="125"/>
      <c r="DJ121" s="125"/>
      <c r="DK121" s="125"/>
      <c r="DL121" s="123"/>
      <c r="DN121" s="125"/>
      <c r="DR121" s="125"/>
      <c r="DS121" s="125"/>
      <c r="DT121" s="123"/>
      <c r="DV121" s="125"/>
      <c r="DZ121" s="125"/>
    </row>
    <row r="122" spans="8:130" s="119" customFormat="1">
      <c r="H122" s="125"/>
      <c r="I122" s="123"/>
      <c r="K122" s="125"/>
      <c r="M122" s="125"/>
      <c r="N122" s="125"/>
      <c r="O122" s="123"/>
      <c r="Q122" s="125"/>
      <c r="S122" s="125"/>
      <c r="T122" s="125"/>
      <c r="U122" s="123"/>
      <c r="W122" s="125"/>
      <c r="Y122" s="125"/>
      <c r="Z122" s="125"/>
      <c r="AA122" s="91"/>
      <c r="AB122" s="39"/>
      <c r="AC122" s="39"/>
      <c r="AD122" s="39"/>
      <c r="AE122" s="39"/>
      <c r="AG122" s="38"/>
      <c r="AH122" s="35"/>
      <c r="AI122" s="37"/>
      <c r="AJ122" s="37"/>
      <c r="AK122" s="37"/>
      <c r="AL122" s="37"/>
      <c r="AM122" s="37"/>
      <c r="AN122" s="37"/>
      <c r="AO122" s="37"/>
      <c r="AP122" s="37"/>
      <c r="AQ122" s="37"/>
      <c r="AS122" s="125"/>
      <c r="AT122" s="123"/>
      <c r="AV122" s="125"/>
      <c r="AX122" s="125"/>
      <c r="AY122" s="125"/>
      <c r="AZ122" s="123"/>
      <c r="BB122" s="125"/>
      <c r="BD122" s="125"/>
      <c r="BE122" s="125"/>
      <c r="BF122" s="123"/>
      <c r="BH122" s="125"/>
      <c r="BJ122" s="125"/>
      <c r="BK122" s="125"/>
      <c r="BM122" s="125"/>
      <c r="BN122" s="123"/>
      <c r="BP122" s="125"/>
      <c r="BQ122" s="125"/>
      <c r="BR122" s="125"/>
      <c r="BW122" s="125"/>
      <c r="BX122" s="123"/>
      <c r="BZ122" s="125"/>
      <c r="CA122" s="125"/>
      <c r="CB122" s="125"/>
      <c r="CG122" s="125"/>
      <c r="CH122" s="123"/>
      <c r="CJ122" s="125"/>
      <c r="CK122" s="125"/>
      <c r="CL122" s="125"/>
      <c r="DC122" s="125"/>
      <c r="DD122" s="123"/>
      <c r="DF122" s="125"/>
      <c r="DJ122" s="125"/>
      <c r="DK122" s="125"/>
      <c r="DL122" s="123"/>
      <c r="DN122" s="125"/>
      <c r="DR122" s="125"/>
      <c r="DS122" s="125"/>
      <c r="DT122" s="123"/>
      <c r="DV122" s="125"/>
      <c r="DZ122" s="125"/>
    </row>
    <row r="123" spans="8:130" s="119" customFormat="1">
      <c r="H123" s="125"/>
      <c r="I123" s="123"/>
      <c r="K123" s="125"/>
      <c r="M123" s="125"/>
      <c r="N123" s="125"/>
      <c r="O123" s="123"/>
      <c r="Q123" s="125"/>
      <c r="S123" s="125"/>
      <c r="T123" s="125"/>
      <c r="U123" s="123"/>
      <c r="W123" s="125"/>
      <c r="Y123" s="125"/>
      <c r="Z123" s="125"/>
      <c r="AA123" s="91"/>
      <c r="AB123" s="39"/>
      <c r="AC123" s="39"/>
      <c r="AD123" s="39"/>
      <c r="AE123" s="39"/>
      <c r="AG123" s="38"/>
      <c r="AH123" s="35"/>
      <c r="AI123" s="37"/>
      <c r="AJ123" s="37"/>
      <c r="AK123" s="37"/>
      <c r="AL123" s="37"/>
      <c r="AM123" s="37"/>
      <c r="AN123" s="37"/>
      <c r="AO123" s="37"/>
      <c r="AP123" s="37"/>
      <c r="AQ123" s="37"/>
      <c r="AS123" s="125"/>
      <c r="AT123" s="123"/>
      <c r="AV123" s="125"/>
      <c r="AX123" s="125"/>
      <c r="AY123" s="125"/>
      <c r="AZ123" s="123"/>
      <c r="BB123" s="125"/>
      <c r="BD123" s="125"/>
      <c r="BE123" s="125"/>
      <c r="BF123" s="123"/>
      <c r="BH123" s="125"/>
      <c r="BJ123" s="125"/>
      <c r="BK123" s="125"/>
      <c r="BM123" s="125"/>
      <c r="BN123" s="123"/>
      <c r="BP123" s="125"/>
      <c r="BQ123" s="125"/>
      <c r="BR123" s="125"/>
      <c r="BW123" s="125"/>
      <c r="BX123" s="123"/>
      <c r="BZ123" s="125"/>
      <c r="CA123" s="125"/>
      <c r="CB123" s="125"/>
      <c r="CG123" s="125"/>
      <c r="CH123" s="123"/>
      <c r="CJ123" s="125"/>
      <c r="CK123" s="125"/>
      <c r="CL123" s="125"/>
      <c r="DC123" s="125"/>
      <c r="DD123" s="123"/>
      <c r="DF123" s="125"/>
      <c r="DJ123" s="125"/>
      <c r="DK123" s="125"/>
      <c r="DL123" s="123"/>
      <c r="DN123" s="125"/>
      <c r="DR123" s="125"/>
      <c r="DS123" s="125"/>
      <c r="DT123" s="123"/>
      <c r="DV123" s="125"/>
      <c r="DZ123" s="125"/>
    </row>
    <row r="124" spans="8:130" s="119" customFormat="1">
      <c r="H124" s="125"/>
      <c r="I124" s="123"/>
      <c r="K124" s="125"/>
      <c r="M124" s="125"/>
      <c r="N124" s="125"/>
      <c r="O124" s="123"/>
      <c r="Q124" s="125"/>
      <c r="S124" s="125"/>
      <c r="T124" s="125"/>
      <c r="U124" s="123"/>
      <c r="W124" s="125"/>
      <c r="Y124" s="125"/>
      <c r="Z124" s="125"/>
      <c r="AA124" s="91"/>
      <c r="AB124" s="39"/>
      <c r="AC124" s="39"/>
      <c r="AD124" s="39"/>
      <c r="AE124" s="39"/>
      <c r="AG124" s="38"/>
      <c r="AH124" s="35"/>
      <c r="AI124" s="37"/>
      <c r="AJ124" s="37"/>
      <c r="AK124" s="37"/>
      <c r="AL124" s="37"/>
      <c r="AM124" s="37"/>
      <c r="AN124" s="37"/>
      <c r="AO124" s="37"/>
      <c r="AP124" s="37"/>
      <c r="AQ124" s="37"/>
      <c r="AS124" s="125"/>
      <c r="AT124" s="123"/>
      <c r="AV124" s="125"/>
      <c r="AX124" s="125"/>
      <c r="AY124" s="125"/>
      <c r="AZ124" s="123"/>
      <c r="BB124" s="125"/>
      <c r="BD124" s="125"/>
      <c r="BE124" s="125"/>
      <c r="BF124" s="123"/>
      <c r="BH124" s="125"/>
      <c r="BJ124" s="125"/>
      <c r="BK124" s="125"/>
      <c r="BM124" s="125"/>
      <c r="BN124" s="123"/>
      <c r="BP124" s="125"/>
      <c r="BQ124" s="125"/>
      <c r="BR124" s="125"/>
      <c r="BW124" s="125"/>
      <c r="BX124" s="123"/>
      <c r="BZ124" s="125"/>
      <c r="CA124" s="125"/>
      <c r="CB124" s="125"/>
      <c r="CG124" s="125"/>
      <c r="CH124" s="123"/>
      <c r="CJ124" s="125"/>
      <c r="CK124" s="125"/>
      <c r="CL124" s="125"/>
      <c r="DC124" s="125"/>
      <c r="DD124" s="123"/>
      <c r="DF124" s="125"/>
      <c r="DJ124" s="125"/>
      <c r="DK124" s="125"/>
      <c r="DL124" s="123"/>
      <c r="DN124" s="125"/>
      <c r="DR124" s="125"/>
      <c r="DS124" s="125"/>
      <c r="DT124" s="123"/>
      <c r="DV124" s="125"/>
      <c r="DZ124" s="125"/>
    </row>
    <row r="125" spans="8:130" s="119" customFormat="1">
      <c r="H125" s="125"/>
      <c r="I125" s="123"/>
      <c r="K125" s="125"/>
      <c r="M125" s="125"/>
      <c r="N125" s="125"/>
      <c r="O125" s="123"/>
      <c r="Q125" s="125"/>
      <c r="S125" s="125"/>
      <c r="T125" s="125"/>
      <c r="U125" s="123"/>
      <c r="W125" s="125"/>
      <c r="Y125" s="125"/>
      <c r="Z125" s="125"/>
      <c r="AA125" s="91"/>
      <c r="AB125" s="39"/>
      <c r="AC125" s="39"/>
      <c r="AD125" s="39"/>
      <c r="AE125" s="39"/>
      <c r="AG125" s="38"/>
      <c r="AH125" s="35"/>
      <c r="AI125" s="37"/>
      <c r="AJ125" s="37"/>
      <c r="AK125" s="37"/>
      <c r="AL125" s="37"/>
      <c r="AM125" s="37"/>
      <c r="AN125" s="37"/>
      <c r="AO125" s="37"/>
      <c r="AP125" s="37"/>
      <c r="AQ125" s="37"/>
      <c r="AS125" s="125"/>
      <c r="AT125" s="123"/>
      <c r="AV125" s="125"/>
      <c r="AX125" s="125"/>
      <c r="AY125" s="125"/>
      <c r="AZ125" s="123"/>
      <c r="BB125" s="125"/>
      <c r="BD125" s="125"/>
      <c r="BE125" s="125"/>
      <c r="BF125" s="123"/>
      <c r="BH125" s="125"/>
      <c r="BJ125" s="125"/>
      <c r="BK125" s="125"/>
      <c r="BM125" s="125"/>
      <c r="BN125" s="123"/>
      <c r="BP125" s="125"/>
      <c r="BQ125" s="125"/>
      <c r="BR125" s="125"/>
      <c r="BW125" s="125"/>
      <c r="BX125" s="123"/>
      <c r="BZ125" s="125"/>
      <c r="CA125" s="125"/>
      <c r="CB125" s="125"/>
      <c r="CG125" s="125"/>
      <c r="CH125" s="123"/>
      <c r="CJ125" s="125"/>
      <c r="CK125" s="125"/>
      <c r="CL125" s="125"/>
      <c r="DC125" s="125"/>
      <c r="DD125" s="123"/>
      <c r="DF125" s="125"/>
      <c r="DJ125" s="125"/>
      <c r="DK125" s="125"/>
      <c r="DL125" s="123"/>
      <c r="DN125" s="125"/>
      <c r="DR125" s="125"/>
      <c r="DS125" s="125"/>
      <c r="DT125" s="123"/>
      <c r="DV125" s="125"/>
      <c r="DZ125" s="125"/>
    </row>
    <row r="126" spans="8:130" s="119" customFormat="1">
      <c r="H126" s="125"/>
      <c r="I126" s="123"/>
      <c r="K126" s="125"/>
      <c r="M126" s="125"/>
      <c r="N126" s="125"/>
      <c r="O126" s="123"/>
      <c r="Q126" s="125"/>
      <c r="S126" s="125"/>
      <c r="T126" s="125"/>
      <c r="U126" s="123"/>
      <c r="W126" s="125"/>
      <c r="Y126" s="125"/>
      <c r="Z126" s="125"/>
      <c r="AA126" s="91"/>
      <c r="AB126" s="39"/>
      <c r="AC126" s="39"/>
      <c r="AD126" s="39"/>
      <c r="AE126" s="39"/>
      <c r="AG126" s="38"/>
      <c r="AH126" s="35"/>
      <c r="AI126" s="37"/>
      <c r="AJ126" s="37"/>
      <c r="AK126" s="37"/>
      <c r="AL126" s="37"/>
      <c r="AM126" s="37"/>
      <c r="AN126" s="37"/>
      <c r="AO126" s="37"/>
      <c r="AP126" s="37"/>
      <c r="AQ126" s="37"/>
      <c r="AS126" s="125"/>
      <c r="AT126" s="123"/>
      <c r="AV126" s="125"/>
      <c r="AX126" s="125"/>
      <c r="AY126" s="125"/>
      <c r="AZ126" s="123"/>
      <c r="BB126" s="125"/>
      <c r="BD126" s="125"/>
      <c r="BE126" s="125"/>
      <c r="BF126" s="123"/>
      <c r="BH126" s="125"/>
      <c r="BJ126" s="125"/>
      <c r="BK126" s="125"/>
      <c r="BM126" s="125"/>
      <c r="BN126" s="123"/>
      <c r="BP126" s="125"/>
      <c r="BQ126" s="125"/>
      <c r="BR126" s="125"/>
      <c r="BW126" s="125"/>
      <c r="BX126" s="123"/>
      <c r="BZ126" s="125"/>
      <c r="CA126" s="125"/>
      <c r="CB126" s="125"/>
      <c r="CG126" s="125"/>
      <c r="CH126" s="123"/>
      <c r="CJ126" s="125"/>
      <c r="CK126" s="125"/>
      <c r="CL126" s="125"/>
      <c r="DC126" s="125"/>
      <c r="DD126" s="123"/>
      <c r="DF126" s="125"/>
      <c r="DJ126" s="125"/>
      <c r="DK126" s="125"/>
      <c r="DL126" s="123"/>
      <c r="DN126" s="125"/>
      <c r="DR126" s="125"/>
      <c r="DS126" s="125"/>
      <c r="DT126" s="123"/>
      <c r="DV126" s="125"/>
      <c r="DZ126" s="125"/>
    </row>
    <row r="127" spans="8:130" s="119" customFormat="1">
      <c r="H127" s="125"/>
      <c r="I127" s="123"/>
      <c r="K127" s="125"/>
      <c r="M127" s="125"/>
      <c r="N127" s="125"/>
      <c r="O127" s="123"/>
      <c r="Q127" s="125"/>
      <c r="S127" s="125"/>
      <c r="T127" s="125"/>
      <c r="U127" s="123"/>
      <c r="W127" s="125"/>
      <c r="Y127" s="125"/>
      <c r="Z127" s="125"/>
      <c r="AA127" s="91"/>
      <c r="AB127" s="39"/>
      <c r="AC127" s="39"/>
      <c r="AD127" s="39"/>
      <c r="AE127" s="39"/>
      <c r="AG127" s="38"/>
      <c r="AH127" s="35"/>
      <c r="AI127" s="37"/>
      <c r="AJ127" s="37"/>
      <c r="AK127" s="37"/>
      <c r="AL127" s="37"/>
      <c r="AM127" s="37"/>
      <c r="AN127" s="37"/>
      <c r="AO127" s="37"/>
      <c r="AP127" s="37"/>
      <c r="AQ127" s="37"/>
      <c r="AS127" s="125"/>
      <c r="AT127" s="123"/>
      <c r="AV127" s="125"/>
      <c r="AX127" s="125"/>
      <c r="AY127" s="125"/>
      <c r="AZ127" s="123"/>
      <c r="BB127" s="125"/>
      <c r="BD127" s="125"/>
      <c r="BE127" s="125"/>
      <c r="BF127" s="123"/>
      <c r="BH127" s="125"/>
      <c r="BJ127" s="125"/>
      <c r="BK127" s="125"/>
      <c r="BM127" s="125"/>
      <c r="BN127" s="123"/>
      <c r="BP127" s="125"/>
      <c r="BQ127" s="125"/>
      <c r="BR127" s="125"/>
      <c r="BW127" s="125"/>
      <c r="BX127" s="123"/>
      <c r="BZ127" s="125"/>
      <c r="CA127" s="125"/>
      <c r="CB127" s="125"/>
      <c r="CG127" s="125"/>
      <c r="CH127" s="123"/>
      <c r="CJ127" s="125"/>
      <c r="CK127" s="125"/>
      <c r="CL127" s="125"/>
      <c r="DC127" s="125"/>
      <c r="DD127" s="123"/>
      <c r="DF127" s="125"/>
      <c r="DJ127" s="125"/>
      <c r="DK127" s="125"/>
      <c r="DL127" s="123"/>
      <c r="DN127" s="125"/>
      <c r="DR127" s="125"/>
      <c r="DS127" s="125"/>
      <c r="DT127" s="123"/>
      <c r="DV127" s="125"/>
      <c r="DZ127" s="125"/>
    </row>
    <row r="128" spans="8:130" s="119" customFormat="1">
      <c r="H128" s="125"/>
      <c r="I128" s="123"/>
      <c r="K128" s="125"/>
      <c r="M128" s="125"/>
      <c r="N128" s="125"/>
      <c r="O128" s="123"/>
      <c r="Q128" s="125"/>
      <c r="S128" s="125"/>
      <c r="T128" s="125"/>
      <c r="U128" s="123"/>
      <c r="W128" s="125"/>
      <c r="Y128" s="125"/>
      <c r="Z128" s="125"/>
      <c r="AA128" s="91"/>
      <c r="AB128" s="39"/>
      <c r="AC128" s="39"/>
      <c r="AD128" s="39"/>
      <c r="AE128" s="39"/>
      <c r="AG128" s="38"/>
      <c r="AH128" s="35"/>
      <c r="AI128" s="37"/>
      <c r="AJ128" s="37"/>
      <c r="AK128" s="37"/>
      <c r="AL128" s="37"/>
      <c r="AM128" s="37"/>
      <c r="AN128" s="37"/>
      <c r="AO128" s="37"/>
      <c r="AP128" s="37"/>
      <c r="AQ128" s="37"/>
      <c r="AS128" s="125"/>
      <c r="AT128" s="123"/>
      <c r="AV128" s="125"/>
      <c r="AX128" s="125"/>
      <c r="AY128" s="125"/>
      <c r="AZ128" s="123"/>
      <c r="BB128" s="125"/>
      <c r="BD128" s="125"/>
      <c r="BE128" s="125"/>
      <c r="BF128" s="123"/>
      <c r="BH128" s="125"/>
      <c r="BJ128" s="125"/>
      <c r="BK128" s="125"/>
      <c r="BM128" s="125"/>
      <c r="BN128" s="123"/>
      <c r="BP128" s="125"/>
      <c r="BQ128" s="125"/>
      <c r="BR128" s="125"/>
      <c r="BW128" s="125"/>
      <c r="BX128" s="123"/>
      <c r="BZ128" s="125"/>
      <c r="CA128" s="125"/>
      <c r="CB128" s="125"/>
      <c r="CG128" s="125"/>
      <c r="CH128" s="123"/>
      <c r="CJ128" s="125"/>
      <c r="CK128" s="125"/>
      <c r="CL128" s="125"/>
      <c r="DC128" s="125"/>
      <c r="DD128" s="123"/>
      <c r="DF128" s="125"/>
      <c r="DJ128" s="125"/>
      <c r="DK128" s="125"/>
      <c r="DL128" s="123"/>
      <c r="DN128" s="125"/>
      <c r="DR128" s="125"/>
      <c r="DS128" s="125"/>
      <c r="DT128" s="123"/>
      <c r="DV128" s="125"/>
      <c r="DZ128" s="125"/>
    </row>
    <row r="129" spans="8:130" s="119" customFormat="1">
      <c r="H129" s="125"/>
      <c r="I129" s="123"/>
      <c r="K129" s="125"/>
      <c r="M129" s="125"/>
      <c r="N129" s="125"/>
      <c r="O129" s="123"/>
      <c r="Q129" s="125"/>
      <c r="S129" s="125"/>
      <c r="T129" s="125"/>
      <c r="U129" s="123"/>
      <c r="W129" s="125"/>
      <c r="Y129" s="125"/>
      <c r="Z129" s="125"/>
      <c r="AA129" s="91"/>
      <c r="AB129" s="39"/>
      <c r="AC129" s="39"/>
      <c r="AD129" s="39"/>
      <c r="AE129" s="39"/>
      <c r="AG129" s="38"/>
      <c r="AH129" s="35"/>
      <c r="AI129" s="37"/>
      <c r="AJ129" s="37"/>
      <c r="AK129" s="37"/>
      <c r="AL129" s="37"/>
      <c r="AM129" s="37"/>
      <c r="AN129" s="37"/>
      <c r="AO129" s="37"/>
      <c r="AP129" s="37"/>
      <c r="AQ129" s="37"/>
      <c r="AS129" s="125"/>
      <c r="AT129" s="123"/>
      <c r="AV129" s="125"/>
      <c r="AX129" s="125"/>
      <c r="AY129" s="125"/>
      <c r="AZ129" s="123"/>
      <c r="BB129" s="125"/>
      <c r="BD129" s="125"/>
      <c r="BE129" s="125"/>
      <c r="BF129" s="123"/>
      <c r="BH129" s="125"/>
      <c r="BJ129" s="125"/>
      <c r="BK129" s="125"/>
      <c r="BM129" s="125"/>
      <c r="BN129" s="123"/>
      <c r="BP129" s="125"/>
      <c r="BQ129" s="125"/>
      <c r="BR129" s="125"/>
      <c r="BW129" s="125"/>
      <c r="BX129" s="123"/>
      <c r="BZ129" s="125"/>
      <c r="CA129" s="125"/>
      <c r="CB129" s="125"/>
      <c r="CG129" s="125"/>
      <c r="CH129" s="123"/>
      <c r="CJ129" s="125"/>
      <c r="CK129" s="125"/>
      <c r="CL129" s="125"/>
      <c r="DC129" s="125"/>
      <c r="DD129" s="123"/>
      <c r="DF129" s="125"/>
      <c r="DJ129" s="125"/>
      <c r="DK129" s="125"/>
      <c r="DL129" s="123"/>
      <c r="DN129" s="125"/>
      <c r="DR129" s="125"/>
      <c r="DS129" s="125"/>
      <c r="DT129" s="123"/>
      <c r="DV129" s="125"/>
      <c r="DZ129" s="125"/>
    </row>
    <row r="130" spans="8:130" s="119" customFormat="1">
      <c r="H130" s="125"/>
      <c r="I130" s="123"/>
      <c r="K130" s="125"/>
      <c r="M130" s="125"/>
      <c r="N130" s="125"/>
      <c r="O130" s="123"/>
      <c r="Q130" s="125"/>
      <c r="S130" s="125"/>
      <c r="T130" s="125"/>
      <c r="U130" s="123"/>
      <c r="W130" s="125"/>
      <c r="Y130" s="125"/>
      <c r="Z130" s="125"/>
      <c r="AA130" s="91"/>
      <c r="AB130" s="39"/>
      <c r="AC130" s="39"/>
      <c r="AD130" s="39"/>
      <c r="AE130" s="39"/>
      <c r="AG130" s="38"/>
      <c r="AH130" s="35"/>
      <c r="AI130" s="37"/>
      <c r="AJ130" s="37"/>
      <c r="AK130" s="37"/>
      <c r="AL130" s="37"/>
      <c r="AM130" s="37"/>
      <c r="AN130" s="37"/>
      <c r="AO130" s="37"/>
      <c r="AP130" s="37"/>
      <c r="AQ130" s="37"/>
      <c r="AS130" s="125"/>
      <c r="AT130" s="123"/>
      <c r="AV130" s="125"/>
      <c r="AX130" s="125"/>
      <c r="AY130" s="125"/>
      <c r="AZ130" s="123"/>
      <c r="BB130" s="125"/>
      <c r="BD130" s="125"/>
      <c r="BE130" s="125"/>
      <c r="BF130" s="123"/>
      <c r="BH130" s="125"/>
      <c r="BJ130" s="125"/>
      <c r="BK130" s="125"/>
      <c r="BM130" s="125"/>
      <c r="BN130" s="123"/>
      <c r="BP130" s="125"/>
      <c r="BQ130" s="125"/>
      <c r="BR130" s="125"/>
      <c r="BW130" s="125"/>
      <c r="BX130" s="123"/>
      <c r="BZ130" s="125"/>
      <c r="CA130" s="125"/>
      <c r="CB130" s="125"/>
      <c r="CG130" s="125"/>
      <c r="CH130" s="123"/>
      <c r="CJ130" s="125"/>
      <c r="CK130" s="125"/>
      <c r="CL130" s="125"/>
      <c r="DC130" s="125"/>
      <c r="DD130" s="123"/>
      <c r="DF130" s="125"/>
      <c r="DJ130" s="125"/>
      <c r="DK130" s="125"/>
      <c r="DL130" s="123"/>
      <c r="DN130" s="125"/>
      <c r="DR130" s="125"/>
      <c r="DS130" s="125"/>
      <c r="DT130" s="123"/>
      <c r="DV130" s="125"/>
      <c r="DZ130" s="125"/>
    </row>
    <row r="131" spans="8:130" s="119" customFormat="1">
      <c r="H131" s="125"/>
      <c r="I131" s="123"/>
      <c r="K131" s="125"/>
      <c r="M131" s="125"/>
      <c r="N131" s="125"/>
      <c r="O131" s="123"/>
      <c r="Q131" s="125"/>
      <c r="S131" s="125"/>
      <c r="T131" s="125"/>
      <c r="U131" s="123"/>
      <c r="W131" s="125"/>
      <c r="Y131" s="125"/>
      <c r="Z131" s="125"/>
      <c r="AA131" s="91"/>
      <c r="AB131" s="39"/>
      <c r="AC131" s="39"/>
      <c r="AD131" s="39"/>
      <c r="AE131" s="39"/>
      <c r="AG131" s="38"/>
      <c r="AH131" s="35"/>
      <c r="AI131" s="37"/>
      <c r="AJ131" s="37"/>
      <c r="AK131" s="37"/>
      <c r="AL131" s="37"/>
      <c r="AM131" s="37"/>
      <c r="AN131" s="37"/>
      <c r="AO131" s="37"/>
      <c r="AP131" s="37"/>
      <c r="AQ131" s="37"/>
      <c r="AS131" s="125"/>
      <c r="AT131" s="123"/>
      <c r="AV131" s="125"/>
      <c r="AX131" s="125"/>
      <c r="AY131" s="125"/>
      <c r="AZ131" s="123"/>
      <c r="BB131" s="125"/>
      <c r="BD131" s="125"/>
      <c r="BE131" s="125"/>
      <c r="BF131" s="123"/>
      <c r="BH131" s="125"/>
      <c r="BJ131" s="125"/>
      <c r="BK131" s="125"/>
      <c r="BM131" s="125"/>
      <c r="BN131" s="123"/>
      <c r="BP131" s="125"/>
      <c r="BQ131" s="125"/>
      <c r="BR131" s="125"/>
      <c r="BW131" s="125"/>
      <c r="BX131" s="123"/>
      <c r="BZ131" s="125"/>
      <c r="CA131" s="125"/>
      <c r="CB131" s="125"/>
      <c r="CG131" s="125"/>
      <c r="CH131" s="123"/>
      <c r="CJ131" s="125"/>
      <c r="CK131" s="125"/>
      <c r="CL131" s="125"/>
      <c r="DC131" s="125"/>
      <c r="DD131" s="123"/>
      <c r="DF131" s="125"/>
      <c r="DJ131" s="125"/>
      <c r="DK131" s="125"/>
      <c r="DL131" s="123"/>
      <c r="DN131" s="125"/>
      <c r="DR131" s="125"/>
      <c r="DS131" s="125"/>
      <c r="DT131" s="123"/>
      <c r="DV131" s="125"/>
      <c r="DZ131" s="125"/>
    </row>
    <row r="132" spans="8:130" s="119" customFormat="1">
      <c r="H132" s="125"/>
      <c r="I132" s="123"/>
      <c r="K132" s="125"/>
      <c r="M132" s="125"/>
      <c r="N132" s="125"/>
      <c r="O132" s="123"/>
      <c r="Q132" s="125"/>
      <c r="S132" s="125"/>
      <c r="T132" s="125"/>
      <c r="U132" s="123"/>
      <c r="W132" s="125"/>
      <c r="Y132" s="125"/>
      <c r="Z132" s="125"/>
      <c r="AA132" s="91"/>
      <c r="AB132" s="39"/>
      <c r="AC132" s="39"/>
      <c r="AD132" s="39"/>
      <c r="AE132" s="39"/>
      <c r="AG132" s="38"/>
      <c r="AH132" s="35"/>
      <c r="AI132" s="37"/>
      <c r="AJ132" s="37"/>
      <c r="AK132" s="37"/>
      <c r="AL132" s="37"/>
      <c r="AM132" s="37"/>
      <c r="AN132" s="37"/>
      <c r="AO132" s="37"/>
      <c r="AP132" s="37"/>
      <c r="AQ132" s="37"/>
      <c r="AS132" s="125"/>
      <c r="AT132" s="123"/>
      <c r="AV132" s="125"/>
      <c r="AX132" s="125"/>
      <c r="AY132" s="125"/>
      <c r="AZ132" s="123"/>
      <c r="BB132" s="125"/>
      <c r="BD132" s="125"/>
      <c r="BE132" s="125"/>
      <c r="BF132" s="123"/>
      <c r="BH132" s="125"/>
      <c r="BJ132" s="125"/>
      <c r="BK132" s="125"/>
      <c r="BM132" s="125"/>
      <c r="BN132" s="123"/>
      <c r="BP132" s="125"/>
      <c r="BQ132" s="125"/>
      <c r="BR132" s="125"/>
      <c r="BW132" s="125"/>
      <c r="BX132" s="123"/>
      <c r="BZ132" s="125"/>
      <c r="CA132" s="125"/>
      <c r="CB132" s="125"/>
      <c r="CG132" s="125"/>
      <c r="CH132" s="123"/>
      <c r="CJ132" s="125"/>
      <c r="CK132" s="125"/>
      <c r="CL132" s="125"/>
      <c r="DC132" s="125"/>
      <c r="DD132" s="123"/>
      <c r="DF132" s="125"/>
      <c r="DJ132" s="125"/>
      <c r="DK132" s="125"/>
      <c r="DL132" s="123"/>
      <c r="DN132" s="125"/>
      <c r="DR132" s="125"/>
      <c r="DS132" s="125"/>
      <c r="DT132" s="123"/>
      <c r="DV132" s="125"/>
      <c r="DZ132" s="125"/>
    </row>
    <row r="133" spans="8:130" s="119" customFormat="1">
      <c r="H133" s="125"/>
      <c r="I133" s="123"/>
      <c r="K133" s="125"/>
      <c r="M133" s="125"/>
      <c r="N133" s="125"/>
      <c r="O133" s="123"/>
      <c r="Q133" s="125"/>
      <c r="S133" s="125"/>
      <c r="T133" s="125"/>
      <c r="U133" s="123"/>
      <c r="W133" s="125"/>
      <c r="Y133" s="125"/>
      <c r="Z133" s="125"/>
      <c r="AA133" s="91"/>
      <c r="AB133" s="39"/>
      <c r="AC133" s="39"/>
      <c r="AD133" s="39"/>
      <c r="AE133" s="39"/>
      <c r="AG133" s="38"/>
      <c r="AH133" s="35"/>
      <c r="AI133" s="37"/>
      <c r="AJ133" s="37"/>
      <c r="AK133" s="37"/>
      <c r="AL133" s="37"/>
      <c r="AM133" s="37"/>
      <c r="AN133" s="37"/>
      <c r="AO133" s="37"/>
      <c r="AP133" s="37"/>
      <c r="AQ133" s="37"/>
      <c r="AS133" s="125"/>
      <c r="AT133" s="123"/>
      <c r="AV133" s="125"/>
      <c r="AX133" s="125"/>
      <c r="AY133" s="125"/>
      <c r="AZ133" s="123"/>
      <c r="BB133" s="125"/>
      <c r="BD133" s="125"/>
      <c r="BE133" s="125"/>
      <c r="BF133" s="123"/>
      <c r="BH133" s="125"/>
      <c r="BJ133" s="125"/>
      <c r="BK133" s="125"/>
      <c r="BM133" s="125"/>
      <c r="BN133" s="123"/>
      <c r="BP133" s="125"/>
      <c r="BQ133" s="125"/>
      <c r="BR133" s="125"/>
      <c r="BW133" s="125"/>
      <c r="BX133" s="123"/>
      <c r="BZ133" s="125"/>
      <c r="CA133" s="125"/>
      <c r="CB133" s="125"/>
      <c r="CG133" s="125"/>
      <c r="CH133" s="123"/>
      <c r="CJ133" s="125"/>
      <c r="CK133" s="125"/>
      <c r="CL133" s="125"/>
      <c r="DC133" s="125"/>
      <c r="DD133" s="123"/>
      <c r="DF133" s="125"/>
      <c r="DJ133" s="125"/>
      <c r="DK133" s="125"/>
      <c r="DL133" s="123"/>
      <c r="DN133" s="125"/>
      <c r="DR133" s="125"/>
      <c r="DS133" s="125"/>
      <c r="DT133" s="123"/>
      <c r="DV133" s="125"/>
      <c r="DZ133" s="125"/>
    </row>
    <row r="134" spans="8:130" s="119" customFormat="1">
      <c r="H134" s="125"/>
      <c r="I134" s="123"/>
      <c r="K134" s="125"/>
      <c r="M134" s="125"/>
      <c r="N134" s="125"/>
      <c r="O134" s="123"/>
      <c r="Q134" s="125"/>
      <c r="S134" s="125"/>
      <c r="T134" s="125"/>
      <c r="U134" s="123"/>
      <c r="W134" s="125"/>
      <c r="Y134" s="125"/>
      <c r="Z134" s="125"/>
      <c r="AA134" s="91"/>
      <c r="AB134" s="39"/>
      <c r="AC134" s="39"/>
      <c r="AD134" s="39"/>
      <c r="AE134" s="39"/>
      <c r="AG134" s="38"/>
      <c r="AH134" s="35"/>
      <c r="AI134" s="37"/>
      <c r="AJ134" s="37"/>
      <c r="AK134" s="37"/>
      <c r="AL134" s="37"/>
      <c r="AM134" s="37"/>
      <c r="AN134" s="37"/>
      <c r="AO134" s="37"/>
      <c r="AP134" s="37"/>
      <c r="AQ134" s="37"/>
      <c r="AS134" s="125"/>
      <c r="AT134" s="123"/>
      <c r="AV134" s="125"/>
      <c r="AX134" s="125"/>
      <c r="AY134" s="125"/>
      <c r="AZ134" s="123"/>
      <c r="BB134" s="125"/>
      <c r="BD134" s="125"/>
      <c r="BE134" s="125"/>
      <c r="BF134" s="123"/>
      <c r="BH134" s="125"/>
      <c r="BJ134" s="125"/>
      <c r="BK134" s="125"/>
      <c r="BM134" s="125"/>
      <c r="BN134" s="123"/>
      <c r="BP134" s="125"/>
      <c r="BQ134" s="125"/>
      <c r="BR134" s="125"/>
      <c r="BW134" s="125"/>
      <c r="BX134" s="123"/>
      <c r="BZ134" s="125"/>
      <c r="CA134" s="125"/>
      <c r="CB134" s="125"/>
      <c r="CG134" s="125"/>
      <c r="CH134" s="123"/>
      <c r="CJ134" s="125"/>
      <c r="CK134" s="125"/>
      <c r="CL134" s="125"/>
      <c r="DC134" s="125"/>
      <c r="DD134" s="123"/>
      <c r="DF134" s="125"/>
      <c r="DJ134" s="125"/>
      <c r="DK134" s="125"/>
      <c r="DL134" s="123"/>
      <c r="DN134" s="125"/>
      <c r="DR134" s="125"/>
      <c r="DS134" s="125"/>
      <c r="DT134" s="123"/>
      <c r="DV134" s="125"/>
      <c r="DZ134" s="125"/>
    </row>
    <row r="135" spans="8:130" s="119" customFormat="1">
      <c r="H135" s="125"/>
      <c r="I135" s="123"/>
      <c r="K135" s="125"/>
      <c r="M135" s="125"/>
      <c r="N135" s="125"/>
      <c r="O135" s="123"/>
      <c r="Q135" s="125"/>
      <c r="S135" s="125"/>
      <c r="T135" s="125"/>
      <c r="U135" s="123"/>
      <c r="W135" s="125"/>
      <c r="Y135" s="125"/>
      <c r="Z135" s="125"/>
      <c r="AA135" s="91"/>
      <c r="AB135" s="39"/>
      <c r="AC135" s="39"/>
      <c r="AD135" s="39"/>
      <c r="AE135" s="39"/>
      <c r="AG135" s="38"/>
      <c r="AH135" s="35"/>
      <c r="AI135" s="37"/>
      <c r="AJ135" s="37"/>
      <c r="AK135" s="37"/>
      <c r="AL135" s="37"/>
      <c r="AM135" s="37"/>
      <c r="AN135" s="37"/>
      <c r="AO135" s="37"/>
      <c r="AP135" s="37"/>
      <c r="AQ135" s="37"/>
      <c r="AS135" s="125"/>
      <c r="AT135" s="123"/>
      <c r="AV135" s="125"/>
      <c r="AX135" s="125"/>
      <c r="AY135" s="125"/>
      <c r="AZ135" s="123"/>
      <c r="BB135" s="125"/>
      <c r="BD135" s="125"/>
      <c r="BE135" s="125"/>
      <c r="BF135" s="123"/>
      <c r="BH135" s="125"/>
      <c r="BJ135" s="125"/>
      <c r="BK135" s="125"/>
      <c r="BM135" s="125"/>
      <c r="BN135" s="123"/>
      <c r="BP135" s="125"/>
      <c r="BQ135" s="125"/>
      <c r="BR135" s="125"/>
      <c r="BW135" s="125"/>
      <c r="BX135" s="123"/>
      <c r="BZ135" s="125"/>
      <c r="CA135" s="125"/>
      <c r="CB135" s="125"/>
      <c r="CG135" s="125"/>
      <c r="CH135" s="123"/>
      <c r="CJ135" s="125"/>
      <c r="CK135" s="125"/>
      <c r="CL135" s="125"/>
      <c r="DC135" s="125"/>
      <c r="DD135" s="123"/>
      <c r="DF135" s="125"/>
      <c r="DJ135" s="125"/>
      <c r="DK135" s="125"/>
      <c r="DL135" s="123"/>
      <c r="DN135" s="125"/>
      <c r="DR135" s="125"/>
      <c r="DS135" s="125"/>
      <c r="DT135" s="123"/>
      <c r="DV135" s="125"/>
      <c r="DZ135" s="125"/>
    </row>
    <row r="136" spans="8:130" s="119" customFormat="1">
      <c r="H136" s="125"/>
      <c r="I136" s="123"/>
      <c r="K136" s="125"/>
      <c r="M136" s="125"/>
      <c r="N136" s="125"/>
      <c r="O136" s="123"/>
      <c r="Q136" s="125"/>
      <c r="S136" s="125"/>
      <c r="T136" s="125"/>
      <c r="U136" s="123"/>
      <c r="W136" s="125"/>
      <c r="Y136" s="125"/>
      <c r="Z136" s="125"/>
      <c r="AA136" s="91"/>
      <c r="AB136" s="39"/>
      <c r="AC136" s="39"/>
      <c r="AD136" s="39"/>
      <c r="AE136" s="39"/>
      <c r="AG136" s="38"/>
      <c r="AH136" s="35"/>
      <c r="AI136" s="37"/>
      <c r="AJ136" s="37"/>
      <c r="AK136" s="37"/>
      <c r="AL136" s="37"/>
      <c r="AM136" s="37"/>
      <c r="AN136" s="37"/>
      <c r="AO136" s="37"/>
      <c r="AP136" s="37"/>
      <c r="AQ136" s="37"/>
      <c r="AS136" s="125"/>
      <c r="AT136" s="123"/>
      <c r="AV136" s="125"/>
      <c r="AX136" s="125"/>
      <c r="AY136" s="125"/>
      <c r="AZ136" s="123"/>
      <c r="BB136" s="125"/>
      <c r="BD136" s="125"/>
      <c r="BE136" s="125"/>
      <c r="BF136" s="123"/>
      <c r="BH136" s="125"/>
      <c r="BJ136" s="125"/>
      <c r="BK136" s="125"/>
      <c r="BM136" s="125"/>
      <c r="BN136" s="123"/>
      <c r="BP136" s="125"/>
      <c r="BQ136" s="125"/>
      <c r="BR136" s="125"/>
      <c r="BW136" s="125"/>
      <c r="BX136" s="123"/>
      <c r="BZ136" s="125"/>
      <c r="CA136" s="125"/>
      <c r="CB136" s="125"/>
      <c r="CG136" s="125"/>
      <c r="CH136" s="123"/>
      <c r="CJ136" s="125"/>
      <c r="CK136" s="125"/>
      <c r="CL136" s="125"/>
      <c r="DC136" s="125"/>
      <c r="DD136" s="123"/>
      <c r="DF136" s="125"/>
      <c r="DJ136" s="125"/>
      <c r="DK136" s="125"/>
      <c r="DL136" s="123"/>
      <c r="DN136" s="125"/>
      <c r="DR136" s="125"/>
      <c r="DS136" s="125"/>
      <c r="DT136" s="123"/>
      <c r="DV136" s="125"/>
      <c r="DZ136" s="125"/>
    </row>
    <row r="137" spans="8:130" s="119" customFormat="1">
      <c r="H137" s="125"/>
      <c r="I137" s="123"/>
      <c r="K137" s="125"/>
      <c r="M137" s="125"/>
      <c r="N137" s="125"/>
      <c r="O137" s="123"/>
      <c r="Q137" s="125"/>
      <c r="S137" s="125"/>
      <c r="T137" s="125"/>
      <c r="U137" s="123"/>
      <c r="W137" s="125"/>
      <c r="Y137" s="125"/>
      <c r="Z137" s="125"/>
      <c r="AA137" s="91"/>
      <c r="AB137" s="39"/>
      <c r="AC137" s="39"/>
      <c r="AD137" s="39"/>
      <c r="AE137" s="39"/>
      <c r="AG137" s="38"/>
      <c r="AH137" s="35"/>
      <c r="AI137" s="37"/>
      <c r="AJ137" s="37"/>
      <c r="AK137" s="37"/>
      <c r="AL137" s="37"/>
      <c r="AM137" s="37"/>
      <c r="AN137" s="37"/>
      <c r="AO137" s="37"/>
      <c r="AP137" s="37"/>
      <c r="AQ137" s="37"/>
      <c r="AS137" s="125"/>
      <c r="AT137" s="123"/>
      <c r="AV137" s="125"/>
      <c r="AX137" s="125"/>
      <c r="AY137" s="125"/>
      <c r="AZ137" s="123"/>
      <c r="BB137" s="125"/>
      <c r="BD137" s="125"/>
      <c r="BE137" s="125"/>
      <c r="BF137" s="123"/>
      <c r="BH137" s="125"/>
      <c r="BJ137" s="125"/>
      <c r="BK137" s="125"/>
      <c r="BM137" s="125"/>
      <c r="BN137" s="123"/>
      <c r="BP137" s="125"/>
      <c r="BQ137" s="125"/>
      <c r="BR137" s="125"/>
      <c r="BW137" s="125"/>
      <c r="BX137" s="123"/>
      <c r="BZ137" s="125"/>
      <c r="CA137" s="125"/>
      <c r="CB137" s="125"/>
      <c r="CG137" s="125"/>
      <c r="CH137" s="123"/>
      <c r="CJ137" s="125"/>
      <c r="CK137" s="125"/>
      <c r="CL137" s="125"/>
      <c r="DC137" s="125"/>
      <c r="DD137" s="123"/>
      <c r="DF137" s="125"/>
      <c r="DJ137" s="125"/>
      <c r="DK137" s="125"/>
      <c r="DL137" s="123"/>
      <c r="DN137" s="125"/>
      <c r="DR137" s="125"/>
      <c r="DS137" s="125"/>
      <c r="DT137" s="123"/>
      <c r="DV137" s="125"/>
      <c r="DZ137" s="125"/>
    </row>
    <row r="138" spans="8:130" s="119" customFormat="1">
      <c r="H138" s="125"/>
      <c r="I138" s="123"/>
      <c r="K138" s="125"/>
      <c r="M138" s="125"/>
      <c r="N138" s="125"/>
      <c r="O138" s="123"/>
      <c r="Q138" s="125"/>
      <c r="S138" s="125"/>
      <c r="T138" s="125"/>
      <c r="U138" s="123"/>
      <c r="W138" s="125"/>
      <c r="Y138" s="125"/>
      <c r="Z138" s="125"/>
      <c r="AA138" s="91"/>
      <c r="AB138" s="39"/>
      <c r="AC138" s="39"/>
      <c r="AD138" s="39"/>
      <c r="AE138" s="39"/>
      <c r="AG138" s="38"/>
      <c r="AH138" s="35"/>
      <c r="AI138" s="37"/>
      <c r="AJ138" s="37"/>
      <c r="AK138" s="37"/>
      <c r="AL138" s="37"/>
      <c r="AM138" s="37"/>
      <c r="AN138" s="37"/>
      <c r="AO138" s="37"/>
      <c r="AP138" s="37"/>
      <c r="AQ138" s="37"/>
      <c r="AS138" s="125"/>
      <c r="AT138" s="123"/>
      <c r="AV138" s="125"/>
      <c r="AX138" s="125"/>
      <c r="AY138" s="125"/>
      <c r="AZ138" s="123"/>
      <c r="BB138" s="125"/>
      <c r="BD138" s="125"/>
      <c r="BE138" s="125"/>
      <c r="BF138" s="123"/>
      <c r="BH138" s="125"/>
      <c r="BJ138" s="125"/>
      <c r="BK138" s="125"/>
      <c r="BM138" s="125"/>
      <c r="BN138" s="123"/>
      <c r="BP138" s="125"/>
      <c r="BQ138" s="125"/>
      <c r="BR138" s="125"/>
      <c r="BW138" s="125"/>
      <c r="BX138" s="123"/>
      <c r="BZ138" s="125"/>
      <c r="CA138" s="125"/>
      <c r="CB138" s="125"/>
      <c r="CG138" s="125"/>
      <c r="CH138" s="123"/>
      <c r="CJ138" s="125"/>
      <c r="CK138" s="125"/>
      <c r="CL138" s="125"/>
      <c r="DC138" s="125"/>
      <c r="DD138" s="123"/>
      <c r="DF138" s="125"/>
      <c r="DJ138" s="125"/>
      <c r="DK138" s="125"/>
      <c r="DL138" s="123"/>
      <c r="DN138" s="125"/>
      <c r="DR138" s="125"/>
      <c r="DS138" s="125"/>
      <c r="DT138" s="123"/>
      <c r="DV138" s="125"/>
      <c r="DZ138" s="125"/>
    </row>
    <row r="139" spans="8:130" s="119" customFormat="1">
      <c r="H139" s="125"/>
      <c r="I139" s="123"/>
      <c r="K139" s="125"/>
      <c r="M139" s="125"/>
      <c r="N139" s="125"/>
      <c r="O139" s="123"/>
      <c r="Q139" s="125"/>
      <c r="S139" s="125"/>
      <c r="T139" s="125"/>
      <c r="U139" s="123"/>
      <c r="W139" s="125"/>
      <c r="Y139" s="125"/>
      <c r="Z139" s="125"/>
      <c r="AA139" s="91"/>
      <c r="AB139" s="39"/>
      <c r="AC139" s="39"/>
      <c r="AD139" s="39"/>
      <c r="AE139" s="39"/>
      <c r="AG139" s="38"/>
      <c r="AH139" s="35"/>
      <c r="AI139" s="37"/>
      <c r="AJ139" s="37"/>
      <c r="AK139" s="37"/>
      <c r="AL139" s="37"/>
      <c r="AM139" s="37"/>
      <c r="AN139" s="37"/>
      <c r="AO139" s="37"/>
      <c r="AP139" s="37"/>
      <c r="AQ139" s="37"/>
      <c r="AS139" s="125"/>
      <c r="AT139" s="123"/>
      <c r="AV139" s="125"/>
      <c r="AX139" s="125"/>
      <c r="AY139" s="125"/>
      <c r="AZ139" s="123"/>
      <c r="BB139" s="125"/>
      <c r="BD139" s="125"/>
      <c r="BE139" s="125"/>
      <c r="BF139" s="123"/>
      <c r="BH139" s="125"/>
      <c r="BJ139" s="125"/>
      <c r="BK139" s="125"/>
      <c r="BM139" s="125"/>
      <c r="BN139" s="123"/>
      <c r="BP139" s="125"/>
      <c r="BQ139" s="125"/>
      <c r="BR139" s="125"/>
      <c r="BW139" s="125"/>
      <c r="BX139" s="123"/>
      <c r="BZ139" s="125"/>
      <c r="CA139" s="125"/>
      <c r="CB139" s="125"/>
      <c r="CG139" s="125"/>
      <c r="CH139" s="123"/>
      <c r="CJ139" s="125"/>
      <c r="CK139" s="125"/>
      <c r="CL139" s="125"/>
      <c r="DC139" s="125"/>
      <c r="DD139" s="123"/>
      <c r="DF139" s="125"/>
      <c r="DJ139" s="125"/>
      <c r="DK139" s="125"/>
      <c r="DL139" s="123"/>
      <c r="DN139" s="125"/>
      <c r="DR139" s="125"/>
      <c r="DS139" s="125"/>
      <c r="DT139" s="123"/>
      <c r="DV139" s="125"/>
      <c r="DZ139" s="125"/>
    </row>
    <row r="140" spans="8:130" s="119" customFormat="1">
      <c r="H140" s="125"/>
      <c r="I140" s="123"/>
      <c r="K140" s="125"/>
      <c r="M140" s="125"/>
      <c r="N140" s="125"/>
      <c r="O140" s="123"/>
      <c r="Q140" s="125"/>
      <c r="S140" s="125"/>
      <c r="T140" s="125"/>
      <c r="U140" s="123"/>
      <c r="W140" s="125"/>
      <c r="Y140" s="125"/>
      <c r="Z140" s="125"/>
      <c r="AA140" s="91"/>
      <c r="AB140" s="39"/>
      <c r="AC140" s="39"/>
      <c r="AD140" s="39"/>
      <c r="AE140" s="39"/>
      <c r="AG140" s="38"/>
      <c r="AH140" s="35"/>
      <c r="AI140" s="37"/>
      <c r="AJ140" s="37"/>
      <c r="AK140" s="37"/>
      <c r="AL140" s="37"/>
      <c r="AM140" s="37"/>
      <c r="AN140" s="37"/>
      <c r="AO140" s="37"/>
      <c r="AP140" s="37"/>
      <c r="AQ140" s="37"/>
      <c r="AS140" s="125"/>
      <c r="AT140" s="123"/>
      <c r="AV140" s="125"/>
      <c r="AX140" s="125"/>
      <c r="AY140" s="125"/>
      <c r="AZ140" s="123"/>
      <c r="BB140" s="125"/>
      <c r="BD140" s="125"/>
      <c r="BE140" s="125"/>
      <c r="BF140" s="123"/>
      <c r="BH140" s="125"/>
      <c r="BJ140" s="125"/>
      <c r="BK140" s="125"/>
      <c r="BM140" s="125"/>
      <c r="BN140" s="123"/>
      <c r="BP140" s="125"/>
      <c r="BQ140" s="125"/>
      <c r="BR140" s="125"/>
      <c r="BW140" s="125"/>
      <c r="BX140" s="123"/>
      <c r="BZ140" s="125"/>
      <c r="CA140" s="125"/>
      <c r="CB140" s="125"/>
      <c r="CG140" s="125"/>
      <c r="CH140" s="123"/>
      <c r="CJ140" s="125"/>
      <c r="CK140" s="125"/>
      <c r="CL140" s="125"/>
      <c r="DC140" s="125"/>
      <c r="DD140" s="123"/>
      <c r="DF140" s="125"/>
      <c r="DJ140" s="125"/>
      <c r="DK140" s="125"/>
      <c r="DL140" s="123"/>
      <c r="DN140" s="125"/>
      <c r="DR140" s="125"/>
      <c r="DS140" s="125"/>
      <c r="DT140" s="123"/>
      <c r="DV140" s="125"/>
      <c r="DZ140" s="125"/>
    </row>
    <row r="141" spans="8:130" s="119" customFormat="1">
      <c r="H141" s="125"/>
      <c r="I141" s="123"/>
      <c r="K141" s="125"/>
      <c r="M141" s="125"/>
      <c r="N141" s="125"/>
      <c r="O141" s="123"/>
      <c r="Q141" s="125"/>
      <c r="S141" s="125"/>
      <c r="T141" s="125"/>
      <c r="U141" s="123"/>
      <c r="W141" s="125"/>
      <c r="Y141" s="125"/>
      <c r="Z141" s="125"/>
      <c r="AA141" s="91"/>
      <c r="AB141" s="39"/>
      <c r="AC141" s="39"/>
      <c r="AD141" s="39"/>
      <c r="AE141" s="39"/>
      <c r="AG141" s="38"/>
      <c r="AH141" s="35"/>
      <c r="AI141" s="37"/>
      <c r="AJ141" s="37"/>
      <c r="AK141" s="37"/>
      <c r="AL141" s="37"/>
      <c r="AM141" s="37"/>
      <c r="AN141" s="37"/>
      <c r="AO141" s="37"/>
      <c r="AP141" s="37"/>
      <c r="AQ141" s="37"/>
      <c r="AS141" s="125"/>
      <c r="AT141" s="123"/>
      <c r="AV141" s="125"/>
      <c r="AX141" s="125"/>
      <c r="AY141" s="125"/>
      <c r="AZ141" s="123"/>
      <c r="BB141" s="125"/>
      <c r="BD141" s="125"/>
      <c r="BE141" s="125"/>
      <c r="BF141" s="123"/>
      <c r="BH141" s="125"/>
      <c r="BJ141" s="125"/>
      <c r="BK141" s="125"/>
      <c r="BM141" s="125"/>
      <c r="BN141" s="123"/>
      <c r="BP141" s="125"/>
      <c r="BQ141" s="125"/>
      <c r="BR141" s="125"/>
      <c r="BW141" s="125"/>
      <c r="BX141" s="123"/>
      <c r="BZ141" s="125"/>
      <c r="CA141" s="125"/>
      <c r="CB141" s="125"/>
      <c r="CG141" s="125"/>
      <c r="CH141" s="123"/>
      <c r="CJ141" s="125"/>
      <c r="CK141" s="125"/>
      <c r="CL141" s="125"/>
      <c r="DC141" s="125"/>
      <c r="DD141" s="123"/>
      <c r="DF141" s="125"/>
      <c r="DJ141" s="125"/>
      <c r="DK141" s="125"/>
      <c r="DL141" s="123"/>
      <c r="DN141" s="125"/>
      <c r="DR141" s="125"/>
      <c r="DS141" s="125"/>
      <c r="DT141" s="123"/>
      <c r="DV141" s="125"/>
      <c r="DZ141" s="125"/>
    </row>
    <row r="142" spans="8:130" s="119" customFormat="1">
      <c r="H142" s="125"/>
      <c r="I142" s="123"/>
      <c r="K142" s="125"/>
      <c r="M142" s="125"/>
      <c r="N142" s="125"/>
      <c r="O142" s="123"/>
      <c r="Q142" s="125"/>
      <c r="S142" s="125"/>
      <c r="T142" s="125"/>
      <c r="U142" s="123"/>
      <c r="W142" s="125"/>
      <c r="Y142" s="125"/>
      <c r="Z142" s="125"/>
      <c r="AA142" s="91"/>
      <c r="AB142" s="39"/>
      <c r="AC142" s="39"/>
      <c r="AD142" s="39"/>
      <c r="AE142" s="39"/>
      <c r="AG142" s="38"/>
      <c r="AH142" s="35"/>
      <c r="AI142" s="37"/>
      <c r="AJ142" s="37"/>
      <c r="AK142" s="37"/>
      <c r="AL142" s="37"/>
      <c r="AM142" s="37"/>
      <c r="AN142" s="37"/>
      <c r="AO142" s="37"/>
      <c r="AP142" s="37"/>
      <c r="AQ142" s="37"/>
      <c r="AS142" s="125"/>
      <c r="AT142" s="123"/>
      <c r="AV142" s="125"/>
      <c r="AX142" s="125"/>
      <c r="AY142" s="125"/>
      <c r="AZ142" s="123"/>
      <c r="BB142" s="125"/>
      <c r="BD142" s="125"/>
      <c r="BE142" s="125"/>
      <c r="BF142" s="123"/>
      <c r="BH142" s="125"/>
      <c r="BJ142" s="125"/>
      <c r="BK142" s="125"/>
      <c r="BM142" s="125"/>
      <c r="BN142" s="123"/>
      <c r="BP142" s="125"/>
      <c r="BQ142" s="125"/>
      <c r="BR142" s="125"/>
      <c r="BW142" s="125"/>
      <c r="BX142" s="123"/>
      <c r="BZ142" s="125"/>
      <c r="CA142" s="125"/>
      <c r="CB142" s="125"/>
      <c r="CG142" s="125"/>
      <c r="CH142" s="123"/>
      <c r="CJ142" s="125"/>
      <c r="CK142" s="125"/>
      <c r="CL142" s="125"/>
      <c r="DC142" s="125"/>
      <c r="DD142" s="123"/>
      <c r="DF142" s="125"/>
      <c r="DJ142" s="125"/>
      <c r="DK142" s="125"/>
      <c r="DL142" s="123"/>
      <c r="DN142" s="125"/>
      <c r="DR142" s="125"/>
      <c r="DS142" s="125"/>
      <c r="DT142" s="123"/>
      <c r="DV142" s="125"/>
      <c r="DZ142" s="125"/>
    </row>
    <row r="143" spans="8:130" s="119" customFormat="1">
      <c r="H143" s="125"/>
      <c r="I143" s="123"/>
      <c r="K143" s="125"/>
      <c r="M143" s="125"/>
      <c r="N143" s="125"/>
      <c r="O143" s="123"/>
      <c r="Q143" s="125"/>
      <c r="S143" s="125"/>
      <c r="T143" s="125"/>
      <c r="U143" s="123"/>
      <c r="W143" s="125"/>
      <c r="Y143" s="125"/>
      <c r="Z143" s="125"/>
      <c r="AA143" s="91"/>
      <c r="AB143" s="39"/>
      <c r="AC143" s="39"/>
      <c r="AD143" s="39"/>
      <c r="AE143" s="39"/>
      <c r="AG143" s="38"/>
      <c r="AH143" s="35"/>
      <c r="AI143" s="37"/>
      <c r="AJ143" s="37"/>
      <c r="AK143" s="37"/>
      <c r="AL143" s="37"/>
      <c r="AM143" s="37"/>
      <c r="AN143" s="37"/>
      <c r="AO143" s="37"/>
      <c r="AP143" s="37"/>
      <c r="AQ143" s="37"/>
      <c r="AS143" s="125"/>
      <c r="AT143" s="123"/>
      <c r="AV143" s="125"/>
      <c r="AX143" s="125"/>
      <c r="AY143" s="125"/>
      <c r="AZ143" s="123"/>
      <c r="BB143" s="125"/>
      <c r="BD143" s="125"/>
      <c r="BE143" s="125"/>
      <c r="BF143" s="123"/>
      <c r="BH143" s="125"/>
      <c r="BJ143" s="125"/>
      <c r="BK143" s="125"/>
      <c r="BM143" s="125"/>
      <c r="BN143" s="123"/>
      <c r="BP143" s="125"/>
      <c r="BQ143" s="125"/>
      <c r="BR143" s="125"/>
      <c r="BW143" s="125"/>
      <c r="BX143" s="123"/>
      <c r="BZ143" s="125"/>
      <c r="CA143" s="125"/>
      <c r="CB143" s="125"/>
      <c r="CG143" s="125"/>
      <c r="CH143" s="123"/>
      <c r="CJ143" s="125"/>
      <c r="CK143" s="125"/>
      <c r="CL143" s="125"/>
      <c r="DC143" s="125"/>
      <c r="DD143" s="123"/>
      <c r="DF143" s="125"/>
      <c r="DJ143" s="125"/>
      <c r="DK143" s="125"/>
      <c r="DL143" s="123"/>
      <c r="DN143" s="125"/>
      <c r="DR143" s="125"/>
      <c r="DS143" s="125"/>
      <c r="DT143" s="123"/>
      <c r="DV143" s="125"/>
      <c r="DZ143" s="125"/>
    </row>
    <row r="144" spans="8:130" s="119" customFormat="1">
      <c r="H144" s="125"/>
      <c r="I144" s="123"/>
      <c r="K144" s="125"/>
      <c r="M144" s="125"/>
      <c r="N144" s="125"/>
      <c r="O144" s="123"/>
      <c r="Q144" s="125"/>
      <c r="S144" s="125"/>
      <c r="T144" s="125"/>
      <c r="U144" s="123"/>
      <c r="W144" s="125"/>
      <c r="Y144" s="125"/>
      <c r="Z144" s="125"/>
      <c r="AA144" s="91"/>
      <c r="AB144" s="39"/>
      <c r="AC144" s="39"/>
      <c r="AD144" s="39"/>
      <c r="AE144" s="39"/>
      <c r="AG144" s="38"/>
      <c r="AH144" s="35"/>
      <c r="AI144" s="37"/>
      <c r="AJ144" s="37"/>
      <c r="AK144" s="37"/>
      <c r="AL144" s="37"/>
      <c r="AM144" s="37"/>
      <c r="AN144" s="37"/>
      <c r="AO144" s="37"/>
      <c r="AP144" s="37"/>
      <c r="AQ144" s="37"/>
      <c r="AS144" s="125"/>
      <c r="AT144" s="123"/>
      <c r="AV144" s="125"/>
      <c r="AX144" s="125"/>
      <c r="AY144" s="125"/>
      <c r="AZ144" s="123"/>
      <c r="BB144" s="125"/>
      <c r="BD144" s="125"/>
      <c r="BE144" s="125"/>
      <c r="BF144" s="123"/>
      <c r="BH144" s="125"/>
      <c r="BJ144" s="125"/>
      <c r="BK144" s="125"/>
      <c r="BM144" s="125"/>
      <c r="BN144" s="123"/>
      <c r="BP144" s="125"/>
      <c r="BQ144" s="125"/>
      <c r="BR144" s="125"/>
      <c r="BW144" s="125"/>
      <c r="BX144" s="123"/>
      <c r="BZ144" s="125"/>
      <c r="CA144" s="125"/>
      <c r="CB144" s="125"/>
      <c r="CG144" s="125"/>
      <c r="CH144" s="123"/>
      <c r="CJ144" s="125"/>
      <c r="CK144" s="125"/>
      <c r="CL144" s="125"/>
      <c r="DC144" s="125"/>
      <c r="DD144" s="123"/>
      <c r="DF144" s="125"/>
      <c r="DJ144" s="125"/>
      <c r="DK144" s="125"/>
      <c r="DL144" s="123"/>
      <c r="DN144" s="125"/>
      <c r="DR144" s="125"/>
      <c r="DS144" s="125"/>
      <c r="DT144" s="123"/>
      <c r="DV144" s="125"/>
      <c r="DZ144" s="125"/>
    </row>
    <row r="145" spans="8:130" s="119" customFormat="1">
      <c r="H145" s="125"/>
      <c r="I145" s="123"/>
      <c r="K145" s="125"/>
      <c r="M145" s="125"/>
      <c r="N145" s="125"/>
      <c r="O145" s="123"/>
      <c r="Q145" s="125"/>
      <c r="S145" s="125"/>
      <c r="T145" s="125"/>
      <c r="U145" s="123"/>
      <c r="W145" s="125"/>
      <c r="Y145" s="125"/>
      <c r="Z145" s="125"/>
      <c r="AA145" s="91"/>
      <c r="AB145" s="39"/>
      <c r="AC145" s="39"/>
      <c r="AD145" s="39"/>
      <c r="AE145" s="39"/>
      <c r="AG145" s="38"/>
      <c r="AH145" s="35"/>
      <c r="AI145" s="37"/>
      <c r="AJ145" s="37"/>
      <c r="AK145" s="37"/>
      <c r="AL145" s="37"/>
      <c r="AM145" s="37"/>
      <c r="AN145" s="37"/>
      <c r="AO145" s="37"/>
      <c r="AP145" s="37"/>
      <c r="AQ145" s="37"/>
      <c r="AS145" s="125"/>
      <c r="AT145" s="123"/>
      <c r="AV145" s="125"/>
      <c r="AX145" s="125"/>
      <c r="AY145" s="125"/>
      <c r="AZ145" s="123"/>
      <c r="BB145" s="125"/>
      <c r="BD145" s="125"/>
      <c r="BE145" s="125"/>
      <c r="BF145" s="123"/>
      <c r="BH145" s="125"/>
      <c r="BJ145" s="125"/>
      <c r="BK145" s="125"/>
      <c r="BM145" s="125"/>
      <c r="BN145" s="123"/>
      <c r="BP145" s="125"/>
      <c r="BQ145" s="125"/>
      <c r="BR145" s="125"/>
      <c r="BW145" s="125"/>
      <c r="BX145" s="123"/>
      <c r="BZ145" s="125"/>
      <c r="CA145" s="125"/>
      <c r="CB145" s="125"/>
      <c r="CG145" s="125"/>
      <c r="CH145" s="123"/>
      <c r="CJ145" s="125"/>
      <c r="CK145" s="125"/>
      <c r="CL145" s="125"/>
      <c r="DC145" s="125"/>
      <c r="DD145" s="123"/>
      <c r="DF145" s="125"/>
      <c r="DJ145" s="125"/>
      <c r="DK145" s="125"/>
      <c r="DL145" s="123"/>
      <c r="DN145" s="125"/>
      <c r="DR145" s="125"/>
      <c r="DS145" s="125"/>
      <c r="DT145" s="123"/>
      <c r="DV145" s="125"/>
      <c r="DZ145" s="125"/>
    </row>
    <row r="146" spans="8:130" s="119" customFormat="1">
      <c r="H146" s="125"/>
      <c r="I146" s="123"/>
      <c r="K146" s="125"/>
      <c r="M146" s="125"/>
      <c r="N146" s="125"/>
      <c r="O146" s="123"/>
      <c r="Q146" s="125"/>
      <c r="S146" s="125"/>
      <c r="T146" s="125"/>
      <c r="U146" s="123"/>
      <c r="W146" s="125"/>
      <c r="Y146" s="125"/>
      <c r="Z146" s="125"/>
      <c r="AA146" s="91"/>
      <c r="AB146" s="39"/>
      <c r="AC146" s="39"/>
      <c r="AD146" s="39"/>
      <c r="AE146" s="39"/>
      <c r="AG146" s="38"/>
      <c r="AH146" s="35"/>
      <c r="AI146" s="37"/>
      <c r="AJ146" s="37"/>
      <c r="AK146" s="37"/>
      <c r="AL146" s="37"/>
      <c r="AM146" s="37"/>
      <c r="AN146" s="37"/>
      <c r="AO146" s="37"/>
      <c r="AP146" s="37"/>
      <c r="AQ146" s="37"/>
      <c r="AS146" s="125"/>
      <c r="AT146" s="123"/>
      <c r="AV146" s="125"/>
      <c r="AX146" s="125"/>
      <c r="AY146" s="125"/>
      <c r="AZ146" s="123"/>
      <c r="BB146" s="125"/>
      <c r="BD146" s="125"/>
      <c r="BE146" s="125"/>
      <c r="BF146" s="123"/>
      <c r="BH146" s="125"/>
      <c r="BJ146" s="125"/>
      <c r="BK146" s="125"/>
      <c r="BM146" s="125"/>
      <c r="BN146" s="123"/>
      <c r="BP146" s="125"/>
      <c r="BQ146" s="125"/>
      <c r="BR146" s="125"/>
      <c r="BW146" s="125"/>
      <c r="BX146" s="123"/>
      <c r="BZ146" s="125"/>
      <c r="CA146" s="125"/>
      <c r="CB146" s="125"/>
      <c r="CG146" s="125"/>
      <c r="CH146" s="123"/>
      <c r="CJ146" s="125"/>
      <c r="CK146" s="125"/>
      <c r="CL146" s="125"/>
      <c r="DC146" s="125"/>
      <c r="DD146" s="123"/>
      <c r="DF146" s="125"/>
      <c r="DJ146" s="125"/>
      <c r="DK146" s="125"/>
      <c r="DL146" s="123"/>
      <c r="DN146" s="125"/>
      <c r="DR146" s="125"/>
      <c r="DS146" s="125"/>
      <c r="DT146" s="123"/>
      <c r="DV146" s="125"/>
      <c r="DZ146" s="125"/>
    </row>
    <row r="147" spans="8:130" s="119" customFormat="1">
      <c r="H147" s="125"/>
      <c r="I147" s="123"/>
      <c r="K147" s="125"/>
      <c r="M147" s="125"/>
      <c r="N147" s="125"/>
      <c r="O147" s="123"/>
      <c r="Q147" s="125"/>
      <c r="S147" s="125"/>
      <c r="T147" s="125"/>
      <c r="U147" s="123"/>
      <c r="W147" s="125"/>
      <c r="Y147" s="125"/>
      <c r="Z147" s="125"/>
      <c r="AA147" s="91"/>
      <c r="AB147" s="39"/>
      <c r="AC147" s="39"/>
      <c r="AD147" s="39"/>
      <c r="AE147" s="39"/>
      <c r="AG147" s="38"/>
      <c r="AH147" s="35"/>
      <c r="AI147" s="37"/>
      <c r="AJ147" s="37"/>
      <c r="AK147" s="37"/>
      <c r="AL147" s="37"/>
      <c r="AM147" s="37"/>
      <c r="AN147" s="37"/>
      <c r="AO147" s="37"/>
      <c r="AP147" s="37"/>
      <c r="AQ147" s="37"/>
      <c r="AS147" s="125"/>
      <c r="AT147" s="123"/>
      <c r="AV147" s="125"/>
      <c r="AX147" s="125"/>
      <c r="AY147" s="125"/>
      <c r="AZ147" s="123"/>
      <c r="BB147" s="125"/>
      <c r="BD147" s="125"/>
      <c r="BE147" s="125"/>
      <c r="BF147" s="123"/>
      <c r="BH147" s="125"/>
      <c r="BJ147" s="125"/>
      <c r="BK147" s="125"/>
      <c r="BM147" s="125"/>
      <c r="BN147" s="123"/>
      <c r="BP147" s="125"/>
      <c r="BQ147" s="125"/>
      <c r="BR147" s="125"/>
      <c r="BW147" s="125"/>
      <c r="BX147" s="123"/>
      <c r="BZ147" s="125"/>
      <c r="CA147" s="125"/>
      <c r="CB147" s="125"/>
      <c r="CG147" s="125"/>
      <c r="CH147" s="123"/>
      <c r="CJ147" s="125"/>
      <c r="CK147" s="125"/>
      <c r="CL147" s="125"/>
      <c r="DC147" s="125"/>
      <c r="DD147" s="123"/>
      <c r="DF147" s="125"/>
      <c r="DJ147" s="125"/>
      <c r="DK147" s="125"/>
      <c r="DL147" s="123"/>
      <c r="DN147" s="125"/>
      <c r="DR147" s="125"/>
      <c r="DS147" s="125"/>
      <c r="DT147" s="123"/>
      <c r="DV147" s="125"/>
      <c r="DZ147" s="125"/>
    </row>
    <row r="148" spans="8:130" s="119" customFormat="1">
      <c r="H148" s="125"/>
      <c r="I148" s="123"/>
      <c r="K148" s="125"/>
      <c r="M148" s="125"/>
      <c r="N148" s="125"/>
      <c r="O148" s="123"/>
      <c r="Q148" s="125"/>
      <c r="S148" s="125"/>
      <c r="T148" s="125"/>
      <c r="U148" s="123"/>
      <c r="W148" s="125"/>
      <c r="Y148" s="125"/>
      <c r="Z148" s="125"/>
      <c r="AA148" s="91"/>
      <c r="AB148" s="39"/>
      <c r="AC148" s="39"/>
      <c r="AD148" s="39"/>
      <c r="AE148" s="39"/>
      <c r="AG148" s="38"/>
      <c r="AH148" s="35"/>
      <c r="AI148" s="37"/>
      <c r="AJ148" s="37"/>
      <c r="AK148" s="37"/>
      <c r="AL148" s="37"/>
      <c r="AM148" s="37"/>
      <c r="AN148" s="37"/>
      <c r="AO148" s="37"/>
      <c r="AP148" s="37"/>
      <c r="AQ148" s="37"/>
      <c r="AS148" s="125"/>
      <c r="AT148" s="123"/>
      <c r="AV148" s="125"/>
      <c r="AX148" s="125"/>
      <c r="AY148" s="125"/>
      <c r="AZ148" s="123"/>
      <c r="BB148" s="125"/>
      <c r="BD148" s="125"/>
      <c r="BE148" s="125"/>
      <c r="BF148" s="123"/>
      <c r="BH148" s="125"/>
      <c r="BJ148" s="125"/>
      <c r="BK148" s="125"/>
      <c r="BM148" s="125"/>
      <c r="BN148" s="123"/>
      <c r="BP148" s="125"/>
      <c r="BQ148" s="125"/>
      <c r="BR148" s="125"/>
      <c r="BW148" s="125"/>
      <c r="BX148" s="123"/>
      <c r="BZ148" s="125"/>
      <c r="CA148" s="125"/>
      <c r="CB148" s="125"/>
      <c r="CG148" s="125"/>
      <c r="CH148" s="123"/>
      <c r="CJ148" s="125"/>
      <c r="CK148" s="125"/>
      <c r="CL148" s="125"/>
      <c r="DC148" s="125"/>
      <c r="DD148" s="123"/>
      <c r="DF148" s="125"/>
      <c r="DJ148" s="125"/>
      <c r="DK148" s="125"/>
      <c r="DL148" s="123"/>
      <c r="DN148" s="125"/>
      <c r="DR148" s="125"/>
      <c r="DS148" s="125"/>
      <c r="DT148" s="123"/>
      <c r="DV148" s="125"/>
      <c r="DZ148" s="125"/>
    </row>
    <row r="149" spans="8:130" s="119" customFormat="1">
      <c r="H149" s="125"/>
      <c r="I149" s="123"/>
      <c r="K149" s="125"/>
      <c r="M149" s="125"/>
      <c r="N149" s="125"/>
      <c r="O149" s="123"/>
      <c r="Q149" s="125"/>
      <c r="S149" s="125"/>
      <c r="T149" s="125"/>
      <c r="U149" s="123"/>
      <c r="W149" s="125"/>
      <c r="Y149" s="125"/>
      <c r="Z149" s="125"/>
      <c r="AA149" s="91"/>
      <c r="AB149" s="39"/>
      <c r="AC149" s="39"/>
      <c r="AD149" s="39"/>
      <c r="AE149" s="39"/>
      <c r="AG149" s="38"/>
      <c r="AH149" s="35"/>
      <c r="AI149" s="37"/>
      <c r="AJ149" s="37"/>
      <c r="AK149" s="37"/>
      <c r="AL149" s="37"/>
      <c r="AM149" s="37"/>
      <c r="AN149" s="37"/>
      <c r="AO149" s="37"/>
      <c r="AP149" s="37"/>
      <c r="AQ149" s="37"/>
      <c r="AS149" s="125"/>
      <c r="AT149" s="123"/>
      <c r="AV149" s="125"/>
      <c r="AX149" s="125"/>
      <c r="AY149" s="125"/>
      <c r="AZ149" s="123"/>
      <c r="BB149" s="125"/>
      <c r="BD149" s="125"/>
      <c r="BE149" s="125"/>
      <c r="BF149" s="123"/>
      <c r="BH149" s="125"/>
      <c r="BJ149" s="125"/>
      <c r="BK149" s="125"/>
      <c r="BM149" s="125"/>
      <c r="BN149" s="123"/>
      <c r="BP149" s="125"/>
      <c r="BQ149" s="125"/>
      <c r="BR149" s="125"/>
      <c r="BW149" s="125"/>
      <c r="BX149" s="123"/>
      <c r="BZ149" s="125"/>
      <c r="CA149" s="125"/>
      <c r="CB149" s="125"/>
      <c r="CG149" s="125"/>
      <c r="CH149" s="123"/>
      <c r="CJ149" s="125"/>
      <c r="CK149" s="125"/>
      <c r="CL149" s="125"/>
      <c r="DC149" s="125"/>
      <c r="DD149" s="123"/>
      <c r="DF149" s="125"/>
      <c r="DJ149" s="125"/>
      <c r="DK149" s="125"/>
      <c r="DL149" s="123"/>
      <c r="DN149" s="125"/>
      <c r="DR149" s="125"/>
      <c r="DS149" s="125"/>
      <c r="DT149" s="123"/>
      <c r="DV149" s="125"/>
      <c r="DZ149" s="125"/>
    </row>
    <row r="150" spans="8:130" s="119" customFormat="1">
      <c r="H150" s="125"/>
      <c r="I150" s="123"/>
      <c r="K150" s="125"/>
      <c r="M150" s="125"/>
      <c r="N150" s="125"/>
      <c r="O150" s="123"/>
      <c r="Q150" s="125"/>
      <c r="S150" s="125"/>
      <c r="T150" s="125"/>
      <c r="U150" s="123"/>
      <c r="W150" s="125"/>
      <c r="Y150" s="125"/>
      <c r="Z150" s="125"/>
      <c r="AA150" s="91"/>
      <c r="AB150" s="39"/>
      <c r="AC150" s="39"/>
      <c r="AD150" s="39"/>
      <c r="AE150" s="39"/>
      <c r="AG150" s="38"/>
      <c r="AH150" s="35"/>
      <c r="AI150" s="37"/>
      <c r="AJ150" s="37"/>
      <c r="AK150" s="37"/>
      <c r="AL150" s="37"/>
      <c r="AM150" s="37"/>
      <c r="AN150" s="37"/>
      <c r="AO150" s="37"/>
      <c r="AP150" s="37"/>
      <c r="AQ150" s="37"/>
      <c r="AS150" s="125"/>
      <c r="AT150" s="123"/>
      <c r="AV150" s="125"/>
      <c r="AX150" s="125"/>
      <c r="AY150" s="125"/>
      <c r="AZ150" s="123"/>
      <c r="BB150" s="125"/>
      <c r="BD150" s="125"/>
      <c r="BE150" s="125"/>
      <c r="BF150" s="123"/>
      <c r="BH150" s="125"/>
      <c r="BJ150" s="125"/>
      <c r="BK150" s="125"/>
      <c r="BM150" s="125"/>
      <c r="BN150" s="123"/>
      <c r="BP150" s="125"/>
      <c r="BQ150" s="125"/>
      <c r="BR150" s="125"/>
      <c r="BW150" s="125"/>
      <c r="BX150" s="123"/>
      <c r="BZ150" s="125"/>
      <c r="CA150" s="125"/>
      <c r="CB150" s="125"/>
      <c r="CG150" s="125"/>
      <c r="CH150" s="123"/>
      <c r="CJ150" s="125"/>
      <c r="CK150" s="125"/>
      <c r="CL150" s="125"/>
      <c r="DC150" s="125"/>
      <c r="DD150" s="123"/>
      <c r="DF150" s="125"/>
      <c r="DJ150" s="125"/>
      <c r="DK150" s="125"/>
      <c r="DL150" s="123"/>
      <c r="DN150" s="125"/>
      <c r="DR150" s="125"/>
      <c r="DS150" s="125"/>
      <c r="DT150" s="123"/>
      <c r="DV150" s="125"/>
      <c r="DZ150" s="125"/>
    </row>
    <row r="151" spans="8:130" s="119" customFormat="1">
      <c r="H151" s="125"/>
      <c r="I151" s="123"/>
      <c r="K151" s="125"/>
      <c r="M151" s="125"/>
      <c r="N151" s="125"/>
      <c r="O151" s="123"/>
      <c r="Q151" s="125"/>
      <c r="S151" s="125"/>
      <c r="T151" s="125"/>
      <c r="U151" s="123"/>
      <c r="W151" s="125"/>
      <c r="Y151" s="125"/>
      <c r="Z151" s="125"/>
      <c r="AA151" s="91"/>
      <c r="AB151" s="39"/>
      <c r="AC151" s="39"/>
      <c r="AD151" s="39"/>
      <c r="AE151" s="39"/>
      <c r="AG151" s="38"/>
      <c r="AH151" s="35"/>
      <c r="AI151" s="37"/>
      <c r="AJ151" s="37"/>
      <c r="AK151" s="37"/>
      <c r="AL151" s="37"/>
      <c r="AM151" s="37"/>
      <c r="AN151" s="37"/>
      <c r="AO151" s="37"/>
      <c r="AP151" s="37"/>
      <c r="AQ151" s="37"/>
      <c r="AS151" s="125"/>
      <c r="AT151" s="123"/>
      <c r="AV151" s="125"/>
      <c r="AX151" s="125"/>
      <c r="AY151" s="125"/>
      <c r="AZ151" s="123"/>
      <c r="BB151" s="125"/>
      <c r="BD151" s="125"/>
      <c r="BE151" s="125"/>
      <c r="BF151" s="123"/>
      <c r="BH151" s="125"/>
      <c r="BJ151" s="125"/>
      <c r="BK151" s="125"/>
      <c r="BM151" s="125"/>
      <c r="BN151" s="123"/>
      <c r="BP151" s="125"/>
      <c r="BQ151" s="125"/>
      <c r="BR151" s="125"/>
      <c r="BW151" s="125"/>
      <c r="BX151" s="123"/>
      <c r="BZ151" s="125"/>
      <c r="CA151" s="125"/>
      <c r="CB151" s="125"/>
      <c r="CG151" s="125"/>
      <c r="CH151" s="123"/>
      <c r="CJ151" s="125"/>
      <c r="CK151" s="125"/>
      <c r="CL151" s="125"/>
      <c r="DC151" s="125"/>
      <c r="DD151" s="123"/>
      <c r="DF151" s="125"/>
      <c r="DJ151" s="125"/>
      <c r="DK151" s="125"/>
      <c r="DL151" s="123"/>
      <c r="DN151" s="125"/>
      <c r="DR151" s="125"/>
      <c r="DS151" s="125"/>
      <c r="DT151" s="123"/>
      <c r="DV151" s="125"/>
      <c r="DZ151" s="125"/>
    </row>
    <row r="152" spans="8:130" s="119" customFormat="1">
      <c r="H152" s="125"/>
      <c r="I152" s="123"/>
      <c r="K152" s="125"/>
      <c r="M152" s="125"/>
      <c r="N152" s="125"/>
      <c r="O152" s="123"/>
      <c r="Q152" s="125"/>
      <c r="S152" s="125"/>
      <c r="T152" s="125"/>
      <c r="U152" s="123"/>
      <c r="W152" s="125"/>
      <c r="Y152" s="125"/>
      <c r="Z152" s="125"/>
      <c r="AA152" s="91"/>
      <c r="AB152" s="39"/>
      <c r="AC152" s="39"/>
      <c r="AD152" s="39"/>
      <c r="AE152" s="39"/>
      <c r="AG152" s="38"/>
      <c r="AH152" s="35"/>
      <c r="AI152" s="37"/>
      <c r="AJ152" s="37"/>
      <c r="AK152" s="37"/>
      <c r="AL152" s="37"/>
      <c r="AM152" s="37"/>
      <c r="AN152" s="37"/>
      <c r="AO152" s="37"/>
      <c r="AP152" s="37"/>
      <c r="AQ152" s="37"/>
      <c r="AS152" s="125"/>
      <c r="AT152" s="123"/>
      <c r="AV152" s="125"/>
      <c r="AX152" s="125"/>
      <c r="AY152" s="125"/>
      <c r="AZ152" s="123"/>
      <c r="BB152" s="125"/>
      <c r="BD152" s="125"/>
      <c r="BE152" s="125"/>
      <c r="BF152" s="123"/>
      <c r="BH152" s="125"/>
      <c r="BJ152" s="125"/>
      <c r="BK152" s="125"/>
      <c r="BM152" s="125"/>
      <c r="BN152" s="123"/>
      <c r="BP152" s="125"/>
      <c r="BQ152" s="125"/>
      <c r="BR152" s="125"/>
      <c r="BW152" s="125"/>
      <c r="BX152" s="123"/>
      <c r="BZ152" s="125"/>
      <c r="CA152" s="125"/>
      <c r="CB152" s="125"/>
      <c r="CG152" s="125"/>
      <c r="CH152" s="123"/>
      <c r="CJ152" s="125"/>
      <c r="CK152" s="125"/>
      <c r="CL152" s="125"/>
      <c r="DC152" s="125"/>
      <c r="DD152" s="123"/>
      <c r="DF152" s="125"/>
      <c r="DJ152" s="125"/>
      <c r="DK152" s="125"/>
      <c r="DL152" s="123"/>
      <c r="DN152" s="125"/>
      <c r="DR152" s="125"/>
      <c r="DS152" s="125"/>
      <c r="DT152" s="123"/>
      <c r="DV152" s="125"/>
      <c r="DZ152" s="125"/>
    </row>
    <row r="153" spans="8:130" s="119" customFormat="1">
      <c r="H153" s="125"/>
      <c r="I153" s="123"/>
      <c r="K153" s="125"/>
      <c r="M153" s="125"/>
      <c r="N153" s="125"/>
      <c r="O153" s="123"/>
      <c r="Q153" s="125"/>
      <c r="S153" s="125"/>
      <c r="T153" s="125"/>
      <c r="U153" s="123"/>
      <c r="W153" s="125"/>
      <c r="Y153" s="125"/>
      <c r="Z153" s="125"/>
      <c r="AA153" s="91"/>
      <c r="AB153" s="39"/>
      <c r="AC153" s="39"/>
      <c r="AD153" s="39"/>
      <c r="AE153" s="39"/>
      <c r="AG153" s="38"/>
      <c r="AH153" s="35"/>
      <c r="AI153" s="37"/>
      <c r="AJ153" s="37"/>
      <c r="AK153" s="37"/>
      <c r="AL153" s="37"/>
      <c r="AM153" s="37"/>
      <c r="AN153" s="37"/>
      <c r="AO153" s="37"/>
      <c r="AP153" s="37"/>
      <c r="AQ153" s="37"/>
      <c r="AS153" s="125"/>
      <c r="AT153" s="123"/>
      <c r="AV153" s="125"/>
      <c r="AX153" s="125"/>
      <c r="AY153" s="125"/>
      <c r="AZ153" s="123"/>
      <c r="BB153" s="125"/>
      <c r="BD153" s="125"/>
      <c r="BE153" s="125"/>
      <c r="BF153" s="123"/>
      <c r="BH153" s="125"/>
      <c r="BJ153" s="125"/>
      <c r="BK153" s="125"/>
      <c r="BM153" s="125"/>
      <c r="BN153" s="123"/>
      <c r="BP153" s="125"/>
      <c r="BQ153" s="125"/>
      <c r="BR153" s="125"/>
      <c r="BW153" s="125"/>
      <c r="BX153" s="123"/>
      <c r="BZ153" s="125"/>
      <c r="CA153" s="125"/>
      <c r="CB153" s="125"/>
      <c r="CG153" s="125"/>
      <c r="CH153" s="123"/>
      <c r="CJ153" s="125"/>
      <c r="CK153" s="125"/>
      <c r="CL153" s="125"/>
      <c r="DC153" s="125"/>
      <c r="DD153" s="123"/>
      <c r="DF153" s="125"/>
      <c r="DJ153" s="125"/>
      <c r="DK153" s="125"/>
      <c r="DL153" s="123"/>
      <c r="DN153" s="125"/>
      <c r="DR153" s="125"/>
      <c r="DS153" s="125"/>
      <c r="DT153" s="123"/>
      <c r="DV153" s="125"/>
      <c r="DZ153" s="125"/>
    </row>
    <row r="154" spans="8:130" s="119" customFormat="1">
      <c r="H154" s="125"/>
      <c r="I154" s="123"/>
      <c r="K154" s="125"/>
      <c r="M154" s="125"/>
      <c r="N154" s="125"/>
      <c r="O154" s="123"/>
      <c r="Q154" s="125"/>
      <c r="S154" s="125"/>
      <c r="T154" s="125"/>
      <c r="U154" s="123"/>
      <c r="W154" s="125"/>
      <c r="Y154" s="125"/>
      <c r="Z154" s="125"/>
      <c r="AA154" s="91"/>
      <c r="AB154" s="39"/>
      <c r="AC154" s="39"/>
      <c r="AD154" s="39"/>
      <c r="AE154" s="39"/>
      <c r="AG154" s="38"/>
      <c r="AH154" s="35"/>
      <c r="AI154" s="37"/>
      <c r="AJ154" s="37"/>
      <c r="AK154" s="37"/>
      <c r="AL154" s="37"/>
      <c r="AM154" s="37"/>
      <c r="AN154" s="37"/>
      <c r="AO154" s="37"/>
      <c r="AP154" s="37"/>
      <c r="AQ154" s="37"/>
      <c r="AS154" s="125"/>
      <c r="AT154" s="123"/>
      <c r="AV154" s="125"/>
      <c r="AX154" s="125"/>
      <c r="AY154" s="125"/>
      <c r="AZ154" s="123"/>
      <c r="BB154" s="125"/>
      <c r="BD154" s="125"/>
      <c r="BE154" s="125"/>
      <c r="BF154" s="123"/>
      <c r="BH154" s="125"/>
      <c r="BJ154" s="125"/>
      <c r="BK154" s="125"/>
      <c r="BM154" s="125"/>
      <c r="BN154" s="123"/>
      <c r="BP154" s="125"/>
      <c r="BQ154" s="125"/>
      <c r="BR154" s="125"/>
      <c r="BW154" s="125"/>
      <c r="BX154" s="123"/>
      <c r="BZ154" s="125"/>
      <c r="CA154" s="125"/>
      <c r="CB154" s="125"/>
      <c r="CG154" s="125"/>
      <c r="CH154" s="123"/>
      <c r="CJ154" s="125"/>
      <c r="CK154" s="125"/>
      <c r="CL154" s="125"/>
      <c r="DC154" s="125"/>
      <c r="DD154" s="123"/>
      <c r="DF154" s="125"/>
      <c r="DJ154" s="125"/>
      <c r="DK154" s="125"/>
      <c r="DL154" s="123"/>
      <c r="DN154" s="125"/>
      <c r="DR154" s="125"/>
      <c r="DS154" s="125"/>
      <c r="DT154" s="123"/>
      <c r="DV154" s="125"/>
      <c r="DZ154" s="125"/>
    </row>
    <row r="155" spans="8:130" s="119" customFormat="1">
      <c r="H155" s="125"/>
      <c r="I155" s="123"/>
      <c r="K155" s="125"/>
      <c r="M155" s="125"/>
      <c r="N155" s="125"/>
      <c r="O155" s="123"/>
      <c r="Q155" s="125"/>
      <c r="S155" s="125"/>
      <c r="T155" s="125"/>
      <c r="U155" s="123"/>
      <c r="W155" s="125"/>
      <c r="Y155" s="125"/>
      <c r="Z155" s="125"/>
      <c r="AA155" s="91"/>
      <c r="AB155" s="39"/>
      <c r="AC155" s="39"/>
      <c r="AD155" s="39"/>
      <c r="AE155" s="39"/>
      <c r="AG155" s="38"/>
      <c r="AH155" s="35"/>
      <c r="AI155" s="37"/>
      <c r="AJ155" s="37"/>
      <c r="AK155" s="37"/>
      <c r="AL155" s="37"/>
      <c r="AM155" s="37"/>
      <c r="AN155" s="37"/>
      <c r="AO155" s="37"/>
      <c r="AP155" s="37"/>
      <c r="AQ155" s="37"/>
      <c r="AS155" s="125"/>
      <c r="AT155" s="123"/>
      <c r="AV155" s="125"/>
      <c r="AX155" s="125"/>
      <c r="AY155" s="125"/>
      <c r="AZ155" s="123"/>
      <c r="BB155" s="125"/>
      <c r="BD155" s="125"/>
      <c r="BE155" s="125"/>
      <c r="BF155" s="123"/>
      <c r="BH155" s="125"/>
      <c r="BJ155" s="125"/>
      <c r="BK155" s="125"/>
      <c r="BM155" s="125"/>
      <c r="BN155" s="123"/>
      <c r="BP155" s="125"/>
      <c r="BQ155" s="125"/>
      <c r="BR155" s="125"/>
      <c r="BW155" s="125"/>
      <c r="BX155" s="123"/>
      <c r="BZ155" s="125"/>
      <c r="CA155" s="125"/>
      <c r="CB155" s="125"/>
      <c r="CG155" s="125"/>
      <c r="CH155" s="123"/>
      <c r="CJ155" s="125"/>
      <c r="CK155" s="125"/>
      <c r="CL155" s="125"/>
      <c r="DC155" s="125"/>
      <c r="DD155" s="123"/>
      <c r="DF155" s="125"/>
      <c r="DJ155" s="125"/>
      <c r="DK155" s="125"/>
      <c r="DL155" s="123"/>
      <c r="DN155" s="125"/>
      <c r="DR155" s="125"/>
      <c r="DS155" s="125"/>
      <c r="DT155" s="123"/>
      <c r="DV155" s="125"/>
      <c r="DZ155" s="125"/>
    </row>
    <row r="156" spans="8:130" s="119" customFormat="1">
      <c r="H156" s="125"/>
      <c r="I156" s="123"/>
      <c r="K156" s="125"/>
      <c r="M156" s="125"/>
      <c r="N156" s="125"/>
      <c r="O156" s="123"/>
      <c r="Q156" s="125"/>
      <c r="S156" s="125"/>
      <c r="T156" s="125"/>
      <c r="U156" s="123"/>
      <c r="W156" s="125"/>
      <c r="Y156" s="125"/>
      <c r="Z156" s="125"/>
      <c r="AA156" s="91"/>
      <c r="AB156" s="39"/>
      <c r="AC156" s="39"/>
      <c r="AD156" s="39"/>
      <c r="AE156" s="39"/>
      <c r="AG156" s="38"/>
      <c r="AH156" s="35"/>
      <c r="AI156" s="37"/>
      <c r="AJ156" s="37"/>
      <c r="AK156" s="37"/>
      <c r="AL156" s="37"/>
      <c r="AM156" s="37"/>
      <c r="AN156" s="37"/>
      <c r="AO156" s="37"/>
      <c r="AP156" s="37"/>
      <c r="AQ156" s="37"/>
      <c r="AS156" s="125"/>
      <c r="AT156" s="123"/>
      <c r="AV156" s="125"/>
      <c r="AX156" s="125"/>
      <c r="AY156" s="125"/>
      <c r="AZ156" s="123"/>
      <c r="BB156" s="125"/>
      <c r="BD156" s="125"/>
      <c r="BE156" s="125"/>
      <c r="BF156" s="123"/>
      <c r="BH156" s="125"/>
      <c r="BJ156" s="125"/>
      <c r="BK156" s="125"/>
      <c r="BM156" s="125"/>
      <c r="BN156" s="123"/>
      <c r="BP156" s="125"/>
      <c r="BQ156" s="125"/>
      <c r="BR156" s="125"/>
      <c r="BW156" s="125"/>
      <c r="BX156" s="123"/>
      <c r="BZ156" s="125"/>
      <c r="CA156" s="125"/>
      <c r="CB156" s="125"/>
      <c r="CG156" s="125"/>
      <c r="CH156" s="123"/>
      <c r="CJ156" s="125"/>
      <c r="CK156" s="125"/>
      <c r="CL156" s="125"/>
      <c r="DC156" s="125"/>
      <c r="DD156" s="123"/>
      <c r="DF156" s="125"/>
      <c r="DJ156" s="125"/>
      <c r="DK156" s="125"/>
      <c r="DL156" s="123"/>
      <c r="DN156" s="125"/>
      <c r="DR156" s="125"/>
      <c r="DS156" s="125"/>
      <c r="DT156" s="123"/>
      <c r="DV156" s="125"/>
      <c r="DZ156" s="125"/>
    </row>
    <row r="157" spans="8:130" s="119" customFormat="1">
      <c r="H157" s="125"/>
      <c r="I157" s="123"/>
      <c r="K157" s="125"/>
      <c r="M157" s="125"/>
      <c r="N157" s="125"/>
      <c r="O157" s="123"/>
      <c r="Q157" s="125"/>
      <c r="S157" s="125"/>
      <c r="T157" s="125"/>
      <c r="U157" s="123"/>
      <c r="W157" s="125"/>
      <c r="Y157" s="125"/>
      <c r="Z157" s="125"/>
      <c r="AA157" s="91"/>
      <c r="AB157" s="39"/>
      <c r="AC157" s="39"/>
      <c r="AD157" s="39"/>
      <c r="AE157" s="39"/>
      <c r="AG157" s="38"/>
      <c r="AH157" s="35"/>
      <c r="AI157" s="37"/>
      <c r="AJ157" s="37"/>
      <c r="AK157" s="37"/>
      <c r="AL157" s="37"/>
      <c r="AM157" s="37"/>
      <c r="AN157" s="37"/>
      <c r="AO157" s="37"/>
      <c r="AP157" s="37"/>
      <c r="AQ157" s="37"/>
      <c r="AS157" s="125"/>
      <c r="AT157" s="123"/>
      <c r="AV157" s="125"/>
      <c r="AX157" s="125"/>
      <c r="AY157" s="125"/>
      <c r="AZ157" s="123"/>
      <c r="BB157" s="125"/>
      <c r="BD157" s="125"/>
      <c r="BE157" s="125"/>
      <c r="BF157" s="123"/>
      <c r="BH157" s="125"/>
      <c r="BJ157" s="125"/>
      <c r="BK157" s="125"/>
      <c r="BM157" s="125"/>
      <c r="BN157" s="123"/>
      <c r="BP157" s="125"/>
      <c r="BQ157" s="125"/>
      <c r="BR157" s="125"/>
      <c r="BW157" s="125"/>
      <c r="BX157" s="123"/>
      <c r="BZ157" s="125"/>
      <c r="CA157" s="125"/>
      <c r="CB157" s="125"/>
      <c r="CG157" s="125"/>
      <c r="CH157" s="123"/>
      <c r="CJ157" s="125"/>
      <c r="CK157" s="125"/>
      <c r="CL157" s="125"/>
      <c r="DC157" s="125"/>
      <c r="DD157" s="123"/>
      <c r="DF157" s="125"/>
      <c r="DJ157" s="125"/>
      <c r="DK157" s="125"/>
      <c r="DL157" s="123"/>
      <c r="DN157" s="125"/>
      <c r="DR157" s="125"/>
      <c r="DS157" s="125"/>
      <c r="DT157" s="123"/>
      <c r="DV157" s="125"/>
      <c r="DZ157" s="125"/>
    </row>
    <row r="158" spans="8:130" s="119" customFormat="1">
      <c r="H158" s="125"/>
      <c r="I158" s="123"/>
      <c r="K158" s="125"/>
      <c r="M158" s="125"/>
      <c r="N158" s="125"/>
      <c r="O158" s="123"/>
      <c r="Q158" s="125"/>
      <c r="S158" s="125"/>
      <c r="T158" s="125"/>
      <c r="U158" s="123"/>
      <c r="W158" s="125"/>
      <c r="Y158" s="125"/>
      <c r="Z158" s="125"/>
      <c r="AA158" s="91"/>
      <c r="AB158" s="39"/>
      <c r="AC158" s="39"/>
      <c r="AD158" s="39"/>
      <c r="AE158" s="39"/>
      <c r="AG158" s="38"/>
      <c r="AH158" s="35"/>
      <c r="AI158" s="37"/>
      <c r="AJ158" s="37"/>
      <c r="AK158" s="37"/>
      <c r="AL158" s="37"/>
      <c r="AM158" s="37"/>
      <c r="AN158" s="37"/>
      <c r="AO158" s="37"/>
      <c r="AP158" s="37"/>
      <c r="AQ158" s="37"/>
      <c r="AS158" s="125"/>
      <c r="AT158" s="123"/>
      <c r="AV158" s="125"/>
      <c r="AX158" s="125"/>
      <c r="AY158" s="125"/>
      <c r="AZ158" s="123"/>
      <c r="BB158" s="125"/>
      <c r="BD158" s="125"/>
      <c r="BE158" s="125"/>
      <c r="BF158" s="123"/>
      <c r="BH158" s="125"/>
      <c r="BJ158" s="125"/>
      <c r="BK158" s="125"/>
      <c r="BM158" s="125"/>
      <c r="BN158" s="123"/>
      <c r="BP158" s="125"/>
      <c r="BQ158" s="125"/>
      <c r="BR158" s="125"/>
      <c r="BW158" s="125"/>
      <c r="BX158" s="123"/>
      <c r="BZ158" s="125"/>
      <c r="CA158" s="125"/>
      <c r="CB158" s="125"/>
      <c r="CG158" s="125"/>
      <c r="CH158" s="123"/>
      <c r="CJ158" s="125"/>
      <c r="CK158" s="125"/>
      <c r="CL158" s="125"/>
      <c r="DC158" s="125"/>
      <c r="DD158" s="123"/>
      <c r="DF158" s="125"/>
      <c r="DJ158" s="125"/>
      <c r="DK158" s="125"/>
      <c r="DL158" s="123"/>
      <c r="DN158" s="125"/>
      <c r="DR158" s="125"/>
      <c r="DS158" s="125"/>
      <c r="DT158" s="123"/>
      <c r="DV158" s="125"/>
      <c r="DZ158" s="125"/>
    </row>
    <row r="159" spans="8:130" s="119" customFormat="1">
      <c r="H159" s="125"/>
      <c r="I159" s="123"/>
      <c r="K159" s="125"/>
      <c r="M159" s="125"/>
      <c r="N159" s="125"/>
      <c r="O159" s="123"/>
      <c r="Q159" s="125"/>
      <c r="S159" s="125"/>
      <c r="T159" s="125"/>
      <c r="U159" s="123"/>
      <c r="W159" s="125"/>
      <c r="Y159" s="125"/>
      <c r="Z159" s="125"/>
      <c r="AA159" s="91"/>
      <c r="AB159" s="39"/>
      <c r="AC159" s="39"/>
      <c r="AD159" s="39"/>
      <c r="AE159" s="39"/>
      <c r="AG159" s="38"/>
      <c r="AH159" s="35"/>
      <c r="AI159" s="37"/>
      <c r="AJ159" s="37"/>
      <c r="AK159" s="37"/>
      <c r="AL159" s="37"/>
      <c r="AM159" s="37"/>
      <c r="AN159" s="37"/>
      <c r="AO159" s="37"/>
      <c r="AP159" s="37"/>
      <c r="AQ159" s="37"/>
      <c r="AS159" s="125"/>
      <c r="AT159" s="123"/>
      <c r="AV159" s="125"/>
      <c r="AX159" s="125"/>
      <c r="AY159" s="125"/>
      <c r="AZ159" s="123"/>
      <c r="BB159" s="125"/>
      <c r="BD159" s="125"/>
      <c r="BE159" s="125"/>
      <c r="BF159" s="123"/>
      <c r="BH159" s="125"/>
      <c r="BJ159" s="125"/>
      <c r="BK159" s="125"/>
      <c r="BM159" s="125"/>
      <c r="BN159" s="123"/>
      <c r="BP159" s="125"/>
      <c r="BQ159" s="125"/>
      <c r="BR159" s="125"/>
      <c r="BW159" s="125"/>
      <c r="BX159" s="123"/>
      <c r="BZ159" s="125"/>
      <c r="CA159" s="125"/>
      <c r="CB159" s="125"/>
      <c r="CG159" s="125"/>
      <c r="CH159" s="123"/>
      <c r="CJ159" s="125"/>
      <c r="CK159" s="125"/>
      <c r="CL159" s="125"/>
      <c r="DC159" s="125"/>
      <c r="DD159" s="123"/>
      <c r="DF159" s="125"/>
      <c r="DJ159" s="125"/>
      <c r="DK159" s="125"/>
      <c r="DL159" s="123"/>
      <c r="DN159" s="125"/>
      <c r="DR159" s="125"/>
      <c r="DS159" s="125"/>
      <c r="DT159" s="123"/>
      <c r="DV159" s="125"/>
      <c r="DZ159" s="125"/>
    </row>
    <row r="160" spans="8:130" s="119" customFormat="1">
      <c r="H160" s="125"/>
      <c r="I160" s="123"/>
      <c r="K160" s="125"/>
      <c r="M160" s="125"/>
      <c r="N160" s="125"/>
      <c r="O160" s="123"/>
      <c r="Q160" s="125"/>
      <c r="S160" s="125"/>
      <c r="T160" s="125"/>
      <c r="U160" s="123"/>
      <c r="W160" s="125"/>
      <c r="Y160" s="125"/>
      <c r="Z160" s="125"/>
      <c r="AA160" s="91"/>
      <c r="AB160" s="39"/>
      <c r="AC160" s="39"/>
      <c r="AD160" s="39"/>
      <c r="AE160" s="39"/>
      <c r="AG160" s="38"/>
      <c r="AH160" s="35"/>
      <c r="AI160" s="37"/>
      <c r="AJ160" s="37"/>
      <c r="AK160" s="37"/>
      <c r="AL160" s="37"/>
      <c r="AM160" s="37"/>
      <c r="AN160" s="37"/>
      <c r="AO160" s="37"/>
      <c r="AP160" s="37"/>
      <c r="AQ160" s="37"/>
      <c r="AS160" s="125"/>
      <c r="AT160" s="123"/>
      <c r="AV160" s="125"/>
      <c r="AX160" s="125"/>
      <c r="AY160" s="125"/>
      <c r="AZ160" s="123"/>
      <c r="BB160" s="125"/>
      <c r="BD160" s="125"/>
      <c r="BE160" s="125"/>
      <c r="BF160" s="123"/>
      <c r="BH160" s="125"/>
      <c r="BJ160" s="125"/>
      <c r="BK160" s="125"/>
      <c r="BM160" s="125"/>
      <c r="BN160" s="123"/>
      <c r="BP160" s="125"/>
      <c r="BQ160" s="125"/>
      <c r="BR160" s="125"/>
      <c r="BW160" s="125"/>
      <c r="BX160" s="123"/>
      <c r="BZ160" s="125"/>
      <c r="CA160" s="125"/>
      <c r="CB160" s="125"/>
      <c r="CG160" s="125"/>
      <c r="CH160" s="123"/>
      <c r="CJ160" s="125"/>
      <c r="CK160" s="125"/>
      <c r="CL160" s="125"/>
      <c r="DC160" s="125"/>
      <c r="DD160" s="123"/>
      <c r="DF160" s="125"/>
      <c r="DJ160" s="125"/>
      <c r="DK160" s="125"/>
      <c r="DL160" s="123"/>
      <c r="DN160" s="125"/>
      <c r="DR160" s="125"/>
      <c r="DS160" s="125"/>
      <c r="DT160" s="123"/>
      <c r="DV160" s="125"/>
      <c r="DZ160" s="125"/>
    </row>
    <row r="161" spans="8:130" s="119" customFormat="1">
      <c r="H161" s="125"/>
      <c r="I161" s="123"/>
      <c r="K161" s="125"/>
      <c r="M161" s="125"/>
      <c r="N161" s="125"/>
      <c r="O161" s="123"/>
      <c r="Q161" s="125"/>
      <c r="S161" s="125"/>
      <c r="T161" s="125"/>
      <c r="U161" s="123"/>
      <c r="W161" s="125"/>
      <c r="Y161" s="125"/>
      <c r="Z161" s="125"/>
      <c r="AA161" s="91"/>
      <c r="AB161" s="39"/>
      <c r="AC161" s="39"/>
      <c r="AD161" s="39"/>
      <c r="AE161" s="39"/>
      <c r="AG161" s="38"/>
      <c r="AH161" s="35"/>
      <c r="AI161" s="37"/>
      <c r="AJ161" s="37"/>
      <c r="AK161" s="37"/>
      <c r="AL161" s="37"/>
      <c r="AM161" s="37"/>
      <c r="AN161" s="37"/>
      <c r="AO161" s="37"/>
      <c r="AP161" s="37"/>
      <c r="AQ161" s="37"/>
      <c r="AS161" s="125"/>
      <c r="AT161" s="123"/>
      <c r="AV161" s="125"/>
      <c r="AX161" s="125"/>
      <c r="AY161" s="125"/>
      <c r="AZ161" s="123"/>
      <c r="BB161" s="125"/>
      <c r="BD161" s="125"/>
      <c r="BE161" s="125"/>
      <c r="BF161" s="123"/>
      <c r="BH161" s="125"/>
      <c r="BJ161" s="125"/>
      <c r="BK161" s="125"/>
      <c r="BM161" s="125"/>
      <c r="BN161" s="123"/>
      <c r="BP161" s="125"/>
      <c r="BQ161" s="125"/>
      <c r="BR161" s="125"/>
      <c r="BW161" s="125"/>
      <c r="BX161" s="123"/>
      <c r="BZ161" s="125"/>
      <c r="CA161" s="125"/>
      <c r="CB161" s="125"/>
      <c r="CG161" s="125"/>
      <c r="CH161" s="123"/>
      <c r="CJ161" s="125"/>
      <c r="CK161" s="125"/>
      <c r="CL161" s="125"/>
      <c r="DC161" s="125"/>
      <c r="DD161" s="123"/>
      <c r="DF161" s="125"/>
      <c r="DJ161" s="125"/>
      <c r="DK161" s="125"/>
      <c r="DL161" s="123"/>
      <c r="DN161" s="125"/>
      <c r="DR161" s="125"/>
      <c r="DS161" s="125"/>
      <c r="DT161" s="123"/>
      <c r="DV161" s="125"/>
      <c r="DZ161" s="125"/>
    </row>
    <row r="162" spans="8:130" s="119" customFormat="1">
      <c r="H162" s="125"/>
      <c r="I162" s="123"/>
      <c r="K162" s="125"/>
      <c r="M162" s="125"/>
      <c r="N162" s="125"/>
      <c r="O162" s="123"/>
      <c r="Q162" s="125"/>
      <c r="S162" s="125"/>
      <c r="T162" s="125"/>
      <c r="U162" s="123"/>
      <c r="W162" s="125"/>
      <c r="Y162" s="125"/>
      <c r="Z162" s="125"/>
      <c r="AA162" s="91"/>
      <c r="AB162" s="39"/>
      <c r="AC162" s="39"/>
      <c r="AD162" s="39"/>
      <c r="AE162" s="39"/>
      <c r="AG162" s="38"/>
      <c r="AH162" s="35"/>
      <c r="AI162" s="37"/>
      <c r="AJ162" s="37"/>
      <c r="AK162" s="37"/>
      <c r="AL162" s="37"/>
      <c r="AM162" s="37"/>
      <c r="AN162" s="37"/>
      <c r="AO162" s="37"/>
      <c r="AP162" s="37"/>
      <c r="AQ162" s="37"/>
      <c r="AS162" s="125"/>
      <c r="AT162" s="123"/>
      <c r="AV162" s="125"/>
      <c r="AX162" s="125"/>
      <c r="AY162" s="125"/>
      <c r="AZ162" s="123"/>
      <c r="BB162" s="125"/>
      <c r="BD162" s="125"/>
      <c r="BE162" s="125"/>
      <c r="BF162" s="123"/>
      <c r="BH162" s="125"/>
      <c r="BJ162" s="125"/>
      <c r="BK162" s="125"/>
      <c r="BM162" s="125"/>
      <c r="BN162" s="123"/>
      <c r="BP162" s="125"/>
      <c r="BQ162" s="125"/>
      <c r="BR162" s="125"/>
      <c r="BW162" s="125"/>
      <c r="BX162" s="123"/>
      <c r="BZ162" s="125"/>
      <c r="CA162" s="125"/>
      <c r="CB162" s="125"/>
      <c r="CG162" s="125"/>
      <c r="CH162" s="123"/>
      <c r="CJ162" s="125"/>
      <c r="CK162" s="125"/>
      <c r="CL162" s="125"/>
      <c r="DC162" s="125"/>
      <c r="DD162" s="123"/>
      <c r="DF162" s="125"/>
      <c r="DJ162" s="125"/>
      <c r="DK162" s="125"/>
      <c r="DL162" s="123"/>
      <c r="DN162" s="125"/>
      <c r="DR162" s="125"/>
      <c r="DS162" s="125"/>
      <c r="DT162" s="123"/>
      <c r="DV162" s="125"/>
      <c r="DZ162" s="125"/>
    </row>
    <row r="163" spans="8:130" s="119" customFormat="1">
      <c r="H163" s="125"/>
      <c r="I163" s="123"/>
      <c r="K163" s="125"/>
      <c r="M163" s="125"/>
      <c r="N163" s="125"/>
      <c r="O163" s="123"/>
      <c r="Q163" s="125"/>
      <c r="S163" s="125"/>
      <c r="T163" s="125"/>
      <c r="U163" s="123"/>
      <c r="W163" s="125"/>
      <c r="Y163" s="125"/>
      <c r="Z163" s="125"/>
      <c r="AA163" s="91"/>
      <c r="AB163" s="39"/>
      <c r="AC163" s="39"/>
      <c r="AD163" s="39"/>
      <c r="AE163" s="39"/>
      <c r="AG163" s="38"/>
      <c r="AH163" s="35"/>
      <c r="AI163" s="37"/>
      <c r="AJ163" s="37"/>
      <c r="AK163" s="37"/>
      <c r="AL163" s="37"/>
      <c r="AM163" s="37"/>
      <c r="AN163" s="37"/>
      <c r="AO163" s="37"/>
      <c r="AP163" s="37"/>
      <c r="AQ163" s="37"/>
      <c r="AS163" s="125"/>
      <c r="AT163" s="123"/>
      <c r="AV163" s="125"/>
      <c r="AX163" s="125"/>
      <c r="AY163" s="125"/>
      <c r="AZ163" s="123"/>
      <c r="BB163" s="125"/>
      <c r="BD163" s="125"/>
      <c r="BE163" s="125"/>
      <c r="BF163" s="123"/>
      <c r="BH163" s="125"/>
      <c r="BJ163" s="125"/>
      <c r="BK163" s="125"/>
      <c r="BM163" s="125"/>
      <c r="BN163" s="123"/>
      <c r="BP163" s="125"/>
      <c r="BQ163" s="125"/>
      <c r="BR163" s="125"/>
      <c r="BW163" s="125"/>
      <c r="BX163" s="123"/>
      <c r="BZ163" s="125"/>
      <c r="CA163" s="125"/>
      <c r="CB163" s="125"/>
      <c r="CG163" s="125"/>
      <c r="CH163" s="123"/>
      <c r="CJ163" s="125"/>
      <c r="CK163" s="125"/>
      <c r="CL163" s="125"/>
      <c r="DC163" s="125"/>
      <c r="DD163" s="123"/>
      <c r="DF163" s="125"/>
      <c r="DJ163" s="125"/>
      <c r="DK163" s="125"/>
      <c r="DL163" s="123"/>
      <c r="DN163" s="125"/>
      <c r="DR163" s="125"/>
      <c r="DS163" s="125"/>
      <c r="DT163" s="123"/>
      <c r="DV163" s="125"/>
      <c r="DZ163" s="125"/>
    </row>
    <row r="164" spans="8:130" s="119" customFormat="1">
      <c r="H164" s="125"/>
      <c r="I164" s="123"/>
      <c r="K164" s="125"/>
      <c r="M164" s="125"/>
      <c r="N164" s="125"/>
      <c r="O164" s="123"/>
      <c r="Q164" s="125"/>
      <c r="S164" s="125"/>
      <c r="T164" s="125"/>
      <c r="U164" s="123"/>
      <c r="W164" s="125"/>
      <c r="Y164" s="125"/>
      <c r="Z164" s="125"/>
      <c r="AA164" s="91"/>
      <c r="AB164" s="39"/>
      <c r="AC164" s="39"/>
      <c r="AD164" s="39"/>
      <c r="AE164" s="39"/>
      <c r="AG164" s="38"/>
      <c r="AH164" s="35"/>
      <c r="AI164" s="37"/>
      <c r="AJ164" s="37"/>
      <c r="AK164" s="37"/>
      <c r="AL164" s="37"/>
      <c r="AM164" s="37"/>
      <c r="AN164" s="37"/>
      <c r="AO164" s="37"/>
      <c r="AP164" s="37"/>
      <c r="AQ164" s="37"/>
      <c r="AS164" s="125"/>
      <c r="AT164" s="123"/>
      <c r="AV164" s="125"/>
      <c r="AX164" s="125"/>
      <c r="AY164" s="125"/>
      <c r="AZ164" s="123"/>
      <c r="BB164" s="125"/>
      <c r="BD164" s="125"/>
      <c r="BE164" s="125"/>
      <c r="BF164" s="123"/>
      <c r="BH164" s="125"/>
      <c r="BJ164" s="125"/>
      <c r="BK164" s="125"/>
      <c r="BM164" s="125"/>
      <c r="BN164" s="123"/>
      <c r="BP164" s="125"/>
      <c r="BQ164" s="125"/>
      <c r="BR164" s="125"/>
      <c r="BW164" s="125"/>
      <c r="BX164" s="123"/>
      <c r="BZ164" s="125"/>
      <c r="CA164" s="125"/>
      <c r="CB164" s="125"/>
      <c r="CG164" s="125"/>
      <c r="CH164" s="123"/>
      <c r="CJ164" s="125"/>
      <c r="CK164" s="125"/>
      <c r="CL164" s="125"/>
      <c r="DC164" s="125"/>
      <c r="DD164" s="123"/>
      <c r="DF164" s="125"/>
      <c r="DJ164" s="125"/>
      <c r="DK164" s="125"/>
      <c r="DL164" s="123"/>
      <c r="DN164" s="125"/>
      <c r="DR164" s="125"/>
      <c r="DS164" s="125"/>
      <c r="DT164" s="123"/>
      <c r="DV164" s="125"/>
      <c r="DZ164" s="125"/>
    </row>
    <row r="165" spans="8:130" s="119" customFormat="1">
      <c r="H165" s="125"/>
      <c r="I165" s="123"/>
      <c r="K165" s="125"/>
      <c r="M165" s="125"/>
      <c r="N165" s="125"/>
      <c r="O165" s="123"/>
      <c r="Q165" s="125"/>
      <c r="S165" s="125"/>
      <c r="T165" s="125"/>
      <c r="U165" s="123"/>
      <c r="W165" s="125"/>
      <c r="Y165" s="125"/>
      <c r="Z165" s="125"/>
      <c r="AA165" s="91"/>
      <c r="AB165" s="39"/>
      <c r="AC165" s="39"/>
      <c r="AD165" s="39"/>
      <c r="AE165" s="39"/>
      <c r="AG165" s="38"/>
      <c r="AH165" s="35"/>
      <c r="AI165" s="37"/>
      <c r="AJ165" s="37"/>
      <c r="AK165" s="37"/>
      <c r="AL165" s="37"/>
      <c r="AM165" s="37"/>
      <c r="AN165" s="37"/>
      <c r="AO165" s="37"/>
      <c r="AP165" s="37"/>
      <c r="AQ165" s="37"/>
      <c r="AS165" s="125"/>
      <c r="AT165" s="123"/>
      <c r="AV165" s="125"/>
      <c r="AX165" s="125"/>
      <c r="AY165" s="125"/>
      <c r="AZ165" s="123"/>
      <c r="BB165" s="125"/>
      <c r="BD165" s="125"/>
      <c r="BE165" s="125"/>
      <c r="BF165" s="123"/>
      <c r="BH165" s="125"/>
      <c r="BJ165" s="125"/>
      <c r="BK165" s="125"/>
      <c r="BM165" s="125"/>
      <c r="BN165" s="123"/>
      <c r="BP165" s="125"/>
      <c r="BQ165" s="125"/>
      <c r="BR165" s="125"/>
      <c r="BW165" s="125"/>
      <c r="BX165" s="123"/>
      <c r="BZ165" s="125"/>
      <c r="CA165" s="125"/>
      <c r="CB165" s="125"/>
      <c r="CG165" s="125"/>
      <c r="CH165" s="123"/>
      <c r="CJ165" s="125"/>
      <c r="CK165" s="125"/>
      <c r="CL165" s="125"/>
      <c r="DC165" s="125"/>
      <c r="DD165" s="123"/>
      <c r="DF165" s="125"/>
      <c r="DJ165" s="125"/>
      <c r="DK165" s="125"/>
      <c r="DL165" s="123"/>
      <c r="DN165" s="125"/>
      <c r="DR165" s="125"/>
      <c r="DS165" s="125"/>
      <c r="DT165" s="123"/>
      <c r="DV165" s="125"/>
      <c r="DZ165" s="125"/>
    </row>
    <row r="166" spans="8:130" s="119" customFormat="1">
      <c r="H166" s="125"/>
      <c r="I166" s="123"/>
      <c r="K166" s="125"/>
      <c r="M166" s="125"/>
      <c r="N166" s="125"/>
      <c r="O166" s="123"/>
      <c r="Q166" s="125"/>
      <c r="S166" s="125"/>
      <c r="T166" s="125"/>
      <c r="U166" s="123"/>
      <c r="W166" s="125"/>
      <c r="Y166" s="125"/>
      <c r="Z166" s="125"/>
      <c r="AA166" s="91"/>
      <c r="AB166" s="39"/>
      <c r="AC166" s="39"/>
      <c r="AD166" s="39"/>
      <c r="AE166" s="39"/>
      <c r="AG166" s="38"/>
      <c r="AH166" s="35"/>
      <c r="AI166" s="37"/>
      <c r="AJ166" s="37"/>
      <c r="AK166" s="37"/>
      <c r="AL166" s="37"/>
      <c r="AM166" s="37"/>
      <c r="AN166" s="37"/>
      <c r="AO166" s="37"/>
      <c r="AP166" s="37"/>
      <c r="AQ166" s="37"/>
      <c r="AS166" s="125"/>
      <c r="AT166" s="123"/>
      <c r="AV166" s="125"/>
      <c r="AX166" s="125"/>
      <c r="AY166" s="125"/>
      <c r="AZ166" s="123"/>
      <c r="BB166" s="125"/>
      <c r="BD166" s="125"/>
      <c r="BE166" s="125"/>
      <c r="BF166" s="123"/>
      <c r="BH166" s="125"/>
      <c r="BJ166" s="125"/>
      <c r="BK166" s="125"/>
      <c r="BM166" s="125"/>
      <c r="BN166" s="123"/>
      <c r="BP166" s="125"/>
      <c r="BQ166" s="125"/>
      <c r="BR166" s="125"/>
      <c r="BW166" s="125"/>
      <c r="BX166" s="123"/>
      <c r="BZ166" s="125"/>
      <c r="CA166" s="125"/>
      <c r="CB166" s="125"/>
      <c r="CG166" s="125"/>
      <c r="CH166" s="123"/>
      <c r="CJ166" s="125"/>
      <c r="CK166" s="125"/>
      <c r="CL166" s="125"/>
      <c r="DC166" s="125"/>
      <c r="DD166" s="123"/>
      <c r="DF166" s="125"/>
      <c r="DJ166" s="125"/>
      <c r="DK166" s="125"/>
      <c r="DL166" s="123"/>
      <c r="DN166" s="125"/>
      <c r="DR166" s="125"/>
      <c r="DS166" s="125"/>
      <c r="DT166" s="123"/>
      <c r="DV166" s="125"/>
      <c r="DZ166" s="125"/>
    </row>
    <row r="167" spans="8:130" s="119" customFormat="1">
      <c r="H167" s="125"/>
      <c r="I167" s="123"/>
      <c r="K167" s="125"/>
      <c r="M167" s="125"/>
      <c r="N167" s="125"/>
      <c r="O167" s="123"/>
      <c r="Q167" s="125"/>
      <c r="S167" s="125"/>
      <c r="T167" s="125"/>
      <c r="U167" s="123"/>
      <c r="W167" s="125"/>
      <c r="Y167" s="125"/>
      <c r="Z167" s="125"/>
      <c r="AA167" s="91"/>
      <c r="AB167" s="39"/>
      <c r="AC167" s="39"/>
      <c r="AD167" s="39"/>
      <c r="AE167" s="39"/>
      <c r="AG167" s="38"/>
      <c r="AH167" s="35"/>
      <c r="AI167" s="37"/>
      <c r="AJ167" s="37"/>
      <c r="AK167" s="37"/>
      <c r="AL167" s="37"/>
      <c r="AM167" s="37"/>
      <c r="AN167" s="37"/>
      <c r="AO167" s="37"/>
      <c r="AP167" s="37"/>
      <c r="AQ167" s="37"/>
      <c r="AS167" s="125"/>
      <c r="AT167" s="123"/>
      <c r="AV167" s="125"/>
      <c r="AX167" s="125"/>
      <c r="AY167" s="125"/>
      <c r="AZ167" s="123"/>
      <c r="BB167" s="125"/>
      <c r="BD167" s="125"/>
      <c r="BE167" s="125"/>
      <c r="BF167" s="123"/>
      <c r="BH167" s="125"/>
      <c r="BJ167" s="125"/>
      <c r="BK167" s="125"/>
      <c r="BM167" s="125"/>
      <c r="BN167" s="123"/>
      <c r="BP167" s="125"/>
      <c r="BQ167" s="125"/>
      <c r="BR167" s="125"/>
      <c r="BW167" s="125"/>
      <c r="BX167" s="123"/>
      <c r="BZ167" s="125"/>
      <c r="CA167" s="125"/>
      <c r="CB167" s="125"/>
      <c r="CG167" s="125"/>
      <c r="CH167" s="123"/>
      <c r="CJ167" s="125"/>
      <c r="CK167" s="125"/>
      <c r="CL167" s="125"/>
      <c r="DC167" s="125"/>
      <c r="DD167" s="123"/>
      <c r="DF167" s="125"/>
      <c r="DJ167" s="125"/>
      <c r="DK167" s="125"/>
      <c r="DL167" s="123"/>
      <c r="DN167" s="125"/>
      <c r="DR167" s="125"/>
      <c r="DS167" s="125"/>
      <c r="DT167" s="123"/>
      <c r="DV167" s="125"/>
      <c r="DZ167" s="125"/>
    </row>
    <row r="168" spans="8:130" s="119" customFormat="1">
      <c r="H168" s="125"/>
      <c r="I168" s="123"/>
      <c r="K168" s="125"/>
      <c r="M168" s="125"/>
      <c r="N168" s="125"/>
      <c r="O168" s="123"/>
      <c r="Q168" s="125"/>
      <c r="S168" s="125"/>
      <c r="T168" s="125"/>
      <c r="U168" s="123"/>
      <c r="W168" s="125"/>
      <c r="Y168" s="125"/>
      <c r="Z168" s="125"/>
      <c r="AA168" s="91"/>
      <c r="AB168" s="39"/>
      <c r="AC168" s="39"/>
      <c r="AD168" s="39"/>
      <c r="AE168" s="39"/>
      <c r="AG168" s="38"/>
      <c r="AH168" s="35"/>
      <c r="AI168" s="37"/>
      <c r="AJ168" s="37"/>
      <c r="AK168" s="37"/>
      <c r="AL168" s="37"/>
      <c r="AM168" s="37"/>
      <c r="AN168" s="37"/>
      <c r="AO168" s="37"/>
      <c r="AP168" s="37"/>
      <c r="AQ168" s="37"/>
      <c r="AS168" s="125"/>
      <c r="AT168" s="123"/>
      <c r="AV168" s="125"/>
      <c r="AX168" s="125"/>
      <c r="AY168" s="125"/>
      <c r="AZ168" s="123"/>
      <c r="BB168" s="125"/>
      <c r="BD168" s="125"/>
      <c r="BE168" s="125"/>
      <c r="BF168" s="123"/>
      <c r="BH168" s="125"/>
      <c r="BJ168" s="125"/>
      <c r="BK168" s="125"/>
      <c r="BM168" s="125"/>
      <c r="BN168" s="123"/>
      <c r="BP168" s="125"/>
      <c r="BQ168" s="125"/>
      <c r="BR168" s="125"/>
      <c r="BW168" s="125"/>
      <c r="BX168" s="123"/>
      <c r="BZ168" s="125"/>
      <c r="CA168" s="125"/>
      <c r="CB168" s="125"/>
      <c r="CG168" s="125"/>
      <c r="CH168" s="123"/>
      <c r="CJ168" s="125"/>
      <c r="CK168" s="125"/>
      <c r="CL168" s="125"/>
      <c r="DC168" s="125"/>
      <c r="DD168" s="123"/>
      <c r="DF168" s="125"/>
      <c r="DJ168" s="125"/>
      <c r="DK168" s="125"/>
      <c r="DL168" s="123"/>
      <c r="DN168" s="125"/>
      <c r="DR168" s="125"/>
      <c r="DS168" s="125"/>
      <c r="DT168" s="123"/>
      <c r="DV168" s="125"/>
      <c r="DZ168" s="125"/>
    </row>
    <row r="169" spans="8:130" s="119" customFormat="1">
      <c r="H169" s="125"/>
      <c r="I169" s="123"/>
      <c r="K169" s="125"/>
      <c r="M169" s="125"/>
      <c r="N169" s="125"/>
      <c r="O169" s="123"/>
      <c r="Q169" s="125"/>
      <c r="S169" s="125"/>
      <c r="T169" s="125"/>
      <c r="U169" s="123"/>
      <c r="W169" s="125"/>
      <c r="Y169" s="125"/>
      <c r="Z169" s="125"/>
      <c r="AA169" s="91"/>
      <c r="AB169" s="39"/>
      <c r="AC169" s="39"/>
      <c r="AD169" s="39"/>
      <c r="AE169" s="39"/>
      <c r="AG169" s="38"/>
      <c r="AH169" s="35"/>
      <c r="AI169" s="37"/>
      <c r="AJ169" s="37"/>
      <c r="AK169" s="37"/>
      <c r="AL169" s="37"/>
      <c r="AM169" s="37"/>
      <c r="AN169" s="37"/>
      <c r="AO169" s="37"/>
      <c r="AP169" s="37"/>
      <c r="AQ169" s="37"/>
      <c r="AS169" s="125"/>
      <c r="AT169" s="123"/>
      <c r="AV169" s="125"/>
      <c r="AX169" s="125"/>
      <c r="AY169" s="125"/>
      <c r="AZ169" s="123"/>
      <c r="BB169" s="125"/>
      <c r="BD169" s="125"/>
      <c r="BE169" s="125"/>
      <c r="BF169" s="123"/>
      <c r="BH169" s="125"/>
      <c r="BJ169" s="125"/>
      <c r="BK169" s="125"/>
      <c r="BM169" s="125"/>
      <c r="BN169" s="123"/>
      <c r="BP169" s="125"/>
      <c r="BQ169" s="125"/>
      <c r="BR169" s="125"/>
      <c r="BW169" s="125"/>
      <c r="BX169" s="123"/>
      <c r="BZ169" s="125"/>
      <c r="CA169" s="125"/>
      <c r="CB169" s="125"/>
      <c r="CG169" s="125"/>
      <c r="CH169" s="123"/>
      <c r="CJ169" s="125"/>
      <c r="CK169" s="125"/>
      <c r="CL169" s="125"/>
      <c r="DC169" s="125"/>
      <c r="DD169" s="123"/>
      <c r="DF169" s="125"/>
      <c r="DJ169" s="125"/>
      <c r="DK169" s="125"/>
      <c r="DL169" s="123"/>
      <c r="DN169" s="125"/>
      <c r="DR169" s="125"/>
      <c r="DS169" s="125"/>
      <c r="DT169" s="123"/>
      <c r="DV169" s="125"/>
      <c r="DZ169" s="125"/>
    </row>
    <row r="170" spans="8:130" s="119" customFormat="1">
      <c r="H170" s="125"/>
      <c r="I170" s="123"/>
      <c r="K170" s="125"/>
      <c r="M170" s="125"/>
      <c r="N170" s="125"/>
      <c r="O170" s="123"/>
      <c r="Q170" s="125"/>
      <c r="S170" s="125"/>
      <c r="T170" s="125"/>
      <c r="U170" s="123"/>
      <c r="W170" s="125"/>
      <c r="Y170" s="125"/>
      <c r="Z170" s="125"/>
      <c r="AA170" s="91"/>
      <c r="AB170" s="39"/>
      <c r="AC170" s="39"/>
      <c r="AD170" s="39"/>
      <c r="AE170" s="39"/>
      <c r="AG170" s="38"/>
      <c r="AH170" s="35"/>
      <c r="AI170" s="37"/>
      <c r="AJ170" s="37"/>
      <c r="AK170" s="37"/>
      <c r="AL170" s="37"/>
      <c r="AM170" s="37"/>
      <c r="AN170" s="37"/>
      <c r="AO170" s="37"/>
      <c r="AP170" s="37"/>
      <c r="AQ170" s="37"/>
      <c r="AS170" s="125"/>
      <c r="AT170" s="123"/>
      <c r="AV170" s="125"/>
      <c r="AX170" s="125"/>
      <c r="AY170" s="125"/>
      <c r="AZ170" s="123"/>
      <c r="BB170" s="125"/>
      <c r="BD170" s="125"/>
      <c r="BE170" s="125"/>
      <c r="BF170" s="123"/>
      <c r="BH170" s="125"/>
      <c r="BJ170" s="125"/>
      <c r="BK170" s="125"/>
      <c r="BM170" s="125"/>
      <c r="BN170" s="123"/>
      <c r="BP170" s="125"/>
      <c r="BQ170" s="125"/>
      <c r="BR170" s="125"/>
      <c r="BW170" s="125"/>
      <c r="BX170" s="123"/>
      <c r="BZ170" s="125"/>
      <c r="CA170" s="125"/>
      <c r="CB170" s="125"/>
      <c r="CG170" s="125"/>
      <c r="CH170" s="123"/>
      <c r="CJ170" s="125"/>
      <c r="CK170" s="125"/>
      <c r="CL170" s="125"/>
      <c r="DC170" s="125"/>
      <c r="DD170" s="123"/>
      <c r="DF170" s="125"/>
      <c r="DJ170" s="125"/>
      <c r="DK170" s="125"/>
      <c r="DL170" s="123"/>
      <c r="DN170" s="125"/>
      <c r="DR170" s="125"/>
      <c r="DS170" s="125"/>
      <c r="DT170" s="123"/>
      <c r="DV170" s="125"/>
      <c r="DZ170" s="125"/>
    </row>
    <row r="171" spans="8:130" s="119" customFormat="1">
      <c r="H171" s="125"/>
      <c r="I171" s="123"/>
      <c r="K171" s="125"/>
      <c r="M171" s="125"/>
      <c r="N171" s="125"/>
      <c r="O171" s="123"/>
      <c r="Q171" s="125"/>
      <c r="S171" s="125"/>
      <c r="T171" s="125"/>
      <c r="U171" s="123"/>
      <c r="W171" s="125"/>
      <c r="Y171" s="125"/>
      <c r="Z171" s="125"/>
      <c r="AA171" s="91"/>
      <c r="AB171" s="39"/>
      <c r="AC171" s="39"/>
      <c r="AD171" s="39"/>
      <c r="AE171" s="39"/>
      <c r="AG171" s="38"/>
      <c r="AH171" s="35"/>
      <c r="AI171" s="37"/>
      <c r="AJ171" s="37"/>
      <c r="AK171" s="37"/>
      <c r="AL171" s="37"/>
      <c r="AM171" s="37"/>
      <c r="AN171" s="37"/>
      <c r="AO171" s="37"/>
      <c r="AP171" s="37"/>
      <c r="AQ171" s="37"/>
      <c r="AS171" s="125"/>
      <c r="AT171" s="123"/>
      <c r="AV171" s="125"/>
      <c r="AX171" s="125"/>
      <c r="AY171" s="125"/>
      <c r="AZ171" s="123"/>
      <c r="BB171" s="125"/>
      <c r="BD171" s="125"/>
      <c r="BE171" s="125"/>
      <c r="BF171" s="123"/>
      <c r="BH171" s="125"/>
      <c r="BJ171" s="125"/>
      <c r="BK171" s="125"/>
      <c r="BM171" s="125"/>
      <c r="BN171" s="123"/>
      <c r="BP171" s="125"/>
      <c r="BQ171" s="125"/>
      <c r="BR171" s="125"/>
      <c r="BW171" s="125"/>
      <c r="BX171" s="123"/>
      <c r="BZ171" s="125"/>
      <c r="CA171" s="125"/>
      <c r="CB171" s="125"/>
      <c r="CG171" s="125"/>
      <c r="CH171" s="123"/>
      <c r="CJ171" s="125"/>
      <c r="CK171" s="125"/>
      <c r="CL171" s="125"/>
      <c r="DC171" s="125"/>
      <c r="DD171" s="123"/>
      <c r="DF171" s="125"/>
      <c r="DJ171" s="125"/>
      <c r="DK171" s="125"/>
      <c r="DL171" s="123"/>
      <c r="DN171" s="125"/>
      <c r="DR171" s="125"/>
      <c r="DS171" s="125"/>
      <c r="DT171" s="123"/>
      <c r="DV171" s="125"/>
      <c r="DZ171" s="125"/>
    </row>
    <row r="172" spans="8:130" s="119" customFormat="1">
      <c r="H172" s="125"/>
      <c r="I172" s="123"/>
      <c r="K172" s="125"/>
      <c r="M172" s="125"/>
      <c r="N172" s="125"/>
      <c r="O172" s="123"/>
      <c r="Q172" s="125"/>
      <c r="S172" s="125"/>
      <c r="T172" s="125"/>
      <c r="U172" s="123"/>
      <c r="W172" s="125"/>
      <c r="Y172" s="125"/>
      <c r="Z172" s="125"/>
      <c r="AA172" s="91"/>
      <c r="AB172" s="39"/>
      <c r="AC172" s="39"/>
      <c r="AD172" s="39"/>
      <c r="AE172" s="39"/>
      <c r="AG172" s="38"/>
      <c r="AH172" s="35"/>
      <c r="AI172" s="37"/>
      <c r="AJ172" s="37"/>
      <c r="AK172" s="37"/>
      <c r="AL172" s="37"/>
      <c r="AM172" s="37"/>
      <c r="AN172" s="37"/>
      <c r="AO172" s="37"/>
      <c r="AP172" s="37"/>
      <c r="AQ172" s="37"/>
      <c r="AS172" s="125"/>
      <c r="AT172" s="123"/>
      <c r="AV172" s="125"/>
      <c r="AX172" s="125"/>
      <c r="AY172" s="125"/>
      <c r="AZ172" s="123"/>
      <c r="BB172" s="125"/>
      <c r="BD172" s="125"/>
      <c r="BE172" s="125"/>
      <c r="BF172" s="123"/>
      <c r="BH172" s="125"/>
      <c r="BJ172" s="125"/>
      <c r="BK172" s="125"/>
      <c r="BM172" s="125"/>
      <c r="BN172" s="123"/>
      <c r="BP172" s="125"/>
      <c r="BQ172" s="125"/>
      <c r="BR172" s="125"/>
      <c r="BW172" s="125"/>
      <c r="BX172" s="123"/>
      <c r="BZ172" s="125"/>
      <c r="CA172" s="125"/>
      <c r="CB172" s="125"/>
      <c r="CG172" s="125"/>
      <c r="CH172" s="123"/>
      <c r="CJ172" s="125"/>
      <c r="CK172" s="125"/>
      <c r="CL172" s="125"/>
      <c r="DC172" s="125"/>
      <c r="DD172" s="123"/>
      <c r="DF172" s="125"/>
      <c r="DJ172" s="125"/>
      <c r="DK172" s="125"/>
      <c r="DL172" s="123"/>
      <c r="DN172" s="125"/>
      <c r="DR172" s="125"/>
      <c r="DS172" s="125"/>
      <c r="DT172" s="123"/>
      <c r="DV172" s="125"/>
      <c r="DZ172" s="125"/>
    </row>
    <row r="173" spans="8:130" s="119" customFormat="1">
      <c r="H173" s="125"/>
      <c r="I173" s="123"/>
      <c r="K173" s="125"/>
      <c r="M173" s="125"/>
      <c r="N173" s="125"/>
      <c r="O173" s="123"/>
      <c r="Q173" s="125"/>
      <c r="S173" s="125"/>
      <c r="T173" s="125"/>
      <c r="U173" s="123"/>
      <c r="W173" s="125"/>
      <c r="Y173" s="125"/>
      <c r="Z173" s="125"/>
      <c r="AA173" s="91"/>
      <c r="AB173" s="39"/>
      <c r="AC173" s="39"/>
      <c r="AD173" s="39"/>
      <c r="AE173" s="39"/>
      <c r="AG173" s="38"/>
      <c r="AH173" s="35"/>
      <c r="AI173" s="37"/>
      <c r="AJ173" s="37"/>
      <c r="AK173" s="37"/>
      <c r="AL173" s="37"/>
      <c r="AM173" s="37"/>
      <c r="AN173" s="37"/>
      <c r="AO173" s="37"/>
      <c r="AP173" s="37"/>
      <c r="AQ173" s="37"/>
      <c r="AS173" s="125"/>
      <c r="AT173" s="123"/>
      <c r="AV173" s="125"/>
      <c r="AX173" s="125"/>
      <c r="AY173" s="125"/>
      <c r="AZ173" s="123"/>
      <c r="BB173" s="125"/>
      <c r="BD173" s="125"/>
      <c r="BE173" s="125"/>
      <c r="BF173" s="123"/>
      <c r="BH173" s="125"/>
      <c r="BJ173" s="125"/>
      <c r="BK173" s="125"/>
      <c r="BM173" s="125"/>
      <c r="BN173" s="123"/>
      <c r="BP173" s="125"/>
      <c r="BQ173" s="125"/>
      <c r="BR173" s="125"/>
      <c r="BW173" s="125"/>
      <c r="BX173" s="123"/>
      <c r="BZ173" s="125"/>
      <c r="CA173" s="125"/>
      <c r="CB173" s="125"/>
      <c r="CG173" s="125"/>
      <c r="CH173" s="123"/>
      <c r="CJ173" s="125"/>
      <c r="CK173" s="125"/>
      <c r="CL173" s="125"/>
      <c r="DC173" s="125"/>
      <c r="DD173" s="123"/>
      <c r="DF173" s="125"/>
      <c r="DJ173" s="125"/>
      <c r="DK173" s="125"/>
      <c r="DL173" s="123"/>
      <c r="DN173" s="125"/>
      <c r="DR173" s="125"/>
      <c r="DS173" s="125"/>
      <c r="DT173" s="123"/>
      <c r="DV173" s="125"/>
      <c r="DZ173" s="125"/>
    </row>
    <row r="174" spans="8:130" s="119" customFormat="1">
      <c r="H174" s="125"/>
      <c r="I174" s="123"/>
      <c r="K174" s="125"/>
      <c r="M174" s="125"/>
      <c r="N174" s="125"/>
      <c r="O174" s="123"/>
      <c r="Q174" s="125"/>
      <c r="S174" s="125"/>
      <c r="T174" s="125"/>
      <c r="U174" s="123"/>
      <c r="W174" s="125"/>
      <c r="Y174" s="125"/>
      <c r="Z174" s="125"/>
      <c r="AA174" s="91"/>
      <c r="AB174" s="39"/>
      <c r="AC174" s="39"/>
      <c r="AD174" s="39"/>
      <c r="AE174" s="39"/>
      <c r="AG174" s="38"/>
      <c r="AH174" s="35"/>
      <c r="AI174" s="37"/>
      <c r="AJ174" s="37"/>
      <c r="AK174" s="37"/>
      <c r="AL174" s="37"/>
      <c r="AM174" s="37"/>
      <c r="AN174" s="37"/>
      <c r="AO174" s="37"/>
      <c r="AP174" s="37"/>
      <c r="AQ174" s="37"/>
      <c r="AS174" s="125"/>
      <c r="AT174" s="123"/>
      <c r="AV174" s="125"/>
      <c r="AX174" s="125"/>
      <c r="AY174" s="125"/>
      <c r="AZ174" s="123"/>
      <c r="BB174" s="125"/>
      <c r="BD174" s="125"/>
      <c r="BE174" s="125"/>
      <c r="BF174" s="123"/>
      <c r="BH174" s="125"/>
      <c r="BJ174" s="125"/>
      <c r="BK174" s="125"/>
      <c r="BM174" s="125"/>
      <c r="BN174" s="123"/>
      <c r="BP174" s="125"/>
      <c r="BQ174" s="125"/>
      <c r="BR174" s="125"/>
      <c r="BW174" s="125"/>
      <c r="BX174" s="123"/>
      <c r="BZ174" s="125"/>
      <c r="CA174" s="125"/>
      <c r="CB174" s="125"/>
      <c r="CG174" s="125"/>
      <c r="CH174" s="123"/>
      <c r="CJ174" s="125"/>
      <c r="CK174" s="125"/>
      <c r="CL174" s="125"/>
      <c r="DC174" s="125"/>
      <c r="DD174" s="123"/>
      <c r="DF174" s="125"/>
      <c r="DJ174" s="125"/>
      <c r="DK174" s="125"/>
      <c r="DL174" s="123"/>
      <c r="DN174" s="125"/>
      <c r="DR174" s="125"/>
      <c r="DS174" s="125"/>
      <c r="DT174" s="123"/>
      <c r="DV174" s="125"/>
      <c r="DZ174" s="125"/>
    </row>
    <row r="175" spans="8:130" s="119" customFormat="1">
      <c r="H175" s="125"/>
      <c r="I175" s="123"/>
      <c r="K175" s="125"/>
      <c r="M175" s="125"/>
      <c r="N175" s="125"/>
      <c r="O175" s="123"/>
      <c r="Q175" s="125"/>
      <c r="S175" s="125"/>
      <c r="T175" s="125"/>
      <c r="U175" s="123"/>
      <c r="W175" s="125"/>
      <c r="Y175" s="125"/>
      <c r="Z175" s="125"/>
      <c r="AA175" s="91"/>
      <c r="AB175" s="39"/>
      <c r="AC175" s="39"/>
      <c r="AD175" s="39"/>
      <c r="AE175" s="39"/>
      <c r="AG175" s="38"/>
      <c r="AH175" s="35"/>
      <c r="AI175" s="37"/>
      <c r="AJ175" s="37"/>
      <c r="AK175" s="37"/>
      <c r="AL175" s="37"/>
      <c r="AM175" s="37"/>
      <c r="AN175" s="37"/>
      <c r="AO175" s="37"/>
      <c r="AP175" s="37"/>
      <c r="AQ175" s="37"/>
      <c r="AS175" s="125"/>
      <c r="AT175" s="123"/>
      <c r="AV175" s="125"/>
      <c r="AX175" s="125"/>
      <c r="AY175" s="125"/>
      <c r="AZ175" s="123"/>
      <c r="BB175" s="125"/>
      <c r="BD175" s="125"/>
      <c r="BE175" s="125"/>
      <c r="BF175" s="123"/>
      <c r="BH175" s="125"/>
      <c r="BJ175" s="125"/>
      <c r="BK175" s="125"/>
      <c r="BM175" s="125"/>
      <c r="BN175" s="123"/>
      <c r="BP175" s="125"/>
      <c r="BQ175" s="125"/>
      <c r="BR175" s="125"/>
      <c r="BW175" s="125"/>
      <c r="BX175" s="123"/>
      <c r="BZ175" s="125"/>
      <c r="CA175" s="125"/>
      <c r="CB175" s="125"/>
      <c r="CG175" s="125"/>
      <c r="CH175" s="123"/>
      <c r="CJ175" s="125"/>
      <c r="CK175" s="125"/>
      <c r="CL175" s="125"/>
      <c r="DC175" s="125"/>
      <c r="DD175" s="123"/>
      <c r="DF175" s="125"/>
      <c r="DJ175" s="125"/>
      <c r="DK175" s="125"/>
      <c r="DL175" s="123"/>
      <c r="DN175" s="125"/>
      <c r="DR175" s="125"/>
      <c r="DS175" s="125"/>
      <c r="DT175" s="123"/>
      <c r="DV175" s="125"/>
      <c r="DZ175" s="125"/>
    </row>
    <row r="176" spans="8:130" s="119" customFormat="1">
      <c r="H176" s="125"/>
      <c r="I176" s="123"/>
      <c r="K176" s="125"/>
      <c r="M176" s="125"/>
      <c r="N176" s="125"/>
      <c r="O176" s="123"/>
      <c r="Q176" s="125"/>
      <c r="S176" s="125"/>
      <c r="T176" s="125"/>
      <c r="U176" s="123"/>
      <c r="W176" s="125"/>
      <c r="Y176" s="125"/>
      <c r="Z176" s="125"/>
      <c r="AA176" s="91"/>
      <c r="AB176" s="39"/>
      <c r="AC176" s="39"/>
      <c r="AD176" s="39"/>
      <c r="AE176" s="39"/>
      <c r="AG176" s="38"/>
      <c r="AH176" s="35"/>
      <c r="AI176" s="37"/>
      <c r="AJ176" s="37"/>
      <c r="AK176" s="37"/>
      <c r="AL176" s="37"/>
      <c r="AM176" s="37"/>
      <c r="AN176" s="37"/>
      <c r="AO176" s="37"/>
      <c r="AP176" s="37"/>
      <c r="AQ176" s="37"/>
      <c r="AS176" s="125"/>
      <c r="AT176" s="123"/>
      <c r="AV176" s="125"/>
      <c r="AX176" s="125"/>
      <c r="AY176" s="125"/>
      <c r="AZ176" s="123"/>
      <c r="BB176" s="125"/>
      <c r="BD176" s="125"/>
      <c r="BE176" s="125"/>
      <c r="BF176" s="123"/>
      <c r="BH176" s="125"/>
      <c r="BJ176" s="125"/>
      <c r="BK176" s="125"/>
      <c r="BM176" s="125"/>
      <c r="BN176" s="123"/>
      <c r="BP176" s="125"/>
      <c r="BQ176" s="125"/>
      <c r="BR176" s="125"/>
      <c r="BW176" s="125"/>
      <c r="BX176" s="123"/>
      <c r="BZ176" s="125"/>
      <c r="CA176" s="125"/>
      <c r="CB176" s="125"/>
      <c r="CG176" s="125"/>
      <c r="CH176" s="123"/>
      <c r="CJ176" s="125"/>
      <c r="CK176" s="125"/>
      <c r="CL176" s="125"/>
      <c r="DC176" s="125"/>
      <c r="DD176" s="123"/>
      <c r="DF176" s="125"/>
      <c r="DJ176" s="125"/>
      <c r="DK176" s="125"/>
      <c r="DL176" s="123"/>
      <c r="DN176" s="125"/>
      <c r="DR176" s="125"/>
      <c r="DS176" s="125"/>
      <c r="DT176" s="123"/>
      <c r="DV176" s="125"/>
      <c r="DZ176" s="125"/>
    </row>
    <row r="177" spans="8:130" s="119" customFormat="1">
      <c r="H177" s="125"/>
      <c r="I177" s="123"/>
      <c r="K177" s="125"/>
      <c r="M177" s="125"/>
      <c r="N177" s="125"/>
      <c r="O177" s="123"/>
      <c r="Q177" s="125"/>
      <c r="S177" s="125"/>
      <c r="T177" s="125"/>
      <c r="U177" s="123"/>
      <c r="W177" s="125"/>
      <c r="Y177" s="125"/>
      <c r="Z177" s="125"/>
      <c r="AA177" s="91"/>
      <c r="AB177" s="39"/>
      <c r="AC177" s="39"/>
      <c r="AD177" s="39"/>
      <c r="AE177" s="39"/>
      <c r="AG177" s="38"/>
      <c r="AH177" s="35"/>
      <c r="AI177" s="37"/>
      <c r="AJ177" s="37"/>
      <c r="AK177" s="37"/>
      <c r="AL177" s="37"/>
      <c r="AM177" s="37"/>
      <c r="AN177" s="37"/>
      <c r="AO177" s="37"/>
      <c r="AP177" s="37"/>
      <c r="AQ177" s="37"/>
      <c r="AS177" s="125"/>
      <c r="AT177" s="123"/>
      <c r="AV177" s="125"/>
      <c r="AX177" s="125"/>
      <c r="AY177" s="125"/>
      <c r="AZ177" s="123"/>
      <c r="BB177" s="125"/>
      <c r="BD177" s="125"/>
      <c r="BE177" s="125"/>
      <c r="BF177" s="123"/>
      <c r="BH177" s="125"/>
      <c r="BJ177" s="125"/>
      <c r="BK177" s="125"/>
      <c r="BM177" s="125"/>
      <c r="BN177" s="123"/>
      <c r="BP177" s="125"/>
      <c r="BQ177" s="125"/>
      <c r="BR177" s="125"/>
      <c r="BW177" s="125"/>
      <c r="BX177" s="123"/>
      <c r="BZ177" s="125"/>
      <c r="CA177" s="125"/>
      <c r="CB177" s="125"/>
      <c r="CG177" s="125"/>
      <c r="CH177" s="123"/>
      <c r="CJ177" s="125"/>
      <c r="CK177" s="125"/>
      <c r="CL177" s="125"/>
      <c r="DC177" s="125"/>
      <c r="DD177" s="123"/>
      <c r="DF177" s="125"/>
      <c r="DJ177" s="125"/>
      <c r="DK177" s="125"/>
      <c r="DL177" s="123"/>
      <c r="DN177" s="125"/>
      <c r="DR177" s="125"/>
      <c r="DS177" s="125"/>
      <c r="DT177" s="123"/>
      <c r="DV177" s="125"/>
      <c r="DZ177" s="125"/>
    </row>
    <row r="178" spans="8:130" s="119" customFormat="1">
      <c r="H178" s="125"/>
      <c r="I178" s="123"/>
      <c r="K178" s="125"/>
      <c r="M178" s="125"/>
      <c r="N178" s="125"/>
      <c r="O178" s="123"/>
      <c r="Q178" s="125"/>
      <c r="S178" s="125"/>
      <c r="T178" s="125"/>
      <c r="U178" s="123"/>
      <c r="W178" s="125"/>
      <c r="Y178" s="125"/>
      <c r="Z178" s="125"/>
      <c r="AA178" s="91"/>
      <c r="AB178" s="39"/>
      <c r="AC178" s="39"/>
      <c r="AD178" s="39"/>
      <c r="AE178" s="39"/>
      <c r="AG178" s="38"/>
      <c r="AH178" s="35"/>
      <c r="AI178" s="37"/>
      <c r="AJ178" s="37"/>
      <c r="AK178" s="37"/>
      <c r="AL178" s="37"/>
      <c r="AM178" s="37"/>
      <c r="AN178" s="37"/>
      <c r="AO178" s="37"/>
      <c r="AP178" s="37"/>
      <c r="AQ178" s="37"/>
      <c r="AS178" s="125"/>
      <c r="AT178" s="123"/>
      <c r="AV178" s="125"/>
      <c r="AX178" s="125"/>
      <c r="AY178" s="125"/>
      <c r="AZ178" s="123"/>
      <c r="BB178" s="125"/>
      <c r="BD178" s="125"/>
      <c r="BE178" s="125"/>
      <c r="BF178" s="123"/>
      <c r="BH178" s="125"/>
      <c r="BJ178" s="125"/>
      <c r="BK178" s="125"/>
      <c r="BM178" s="125"/>
      <c r="BN178" s="123"/>
      <c r="BP178" s="125"/>
      <c r="BQ178" s="125"/>
      <c r="BR178" s="125"/>
      <c r="BW178" s="125"/>
      <c r="BX178" s="123"/>
      <c r="BZ178" s="125"/>
      <c r="CA178" s="125"/>
      <c r="CB178" s="125"/>
      <c r="CG178" s="125"/>
      <c r="CH178" s="123"/>
      <c r="CJ178" s="125"/>
      <c r="CK178" s="125"/>
      <c r="CL178" s="125"/>
      <c r="DC178" s="125"/>
      <c r="DD178" s="123"/>
      <c r="DF178" s="125"/>
      <c r="DJ178" s="125"/>
      <c r="DK178" s="125"/>
      <c r="DL178" s="123"/>
      <c r="DN178" s="125"/>
      <c r="DR178" s="125"/>
      <c r="DS178" s="125"/>
      <c r="DT178" s="123"/>
      <c r="DV178" s="125"/>
      <c r="DZ178" s="125"/>
    </row>
    <row r="179" spans="8:130" s="119" customFormat="1">
      <c r="H179" s="125"/>
      <c r="I179" s="123"/>
      <c r="K179" s="125"/>
      <c r="M179" s="125"/>
      <c r="N179" s="125"/>
      <c r="O179" s="123"/>
      <c r="Q179" s="125"/>
      <c r="S179" s="125"/>
      <c r="T179" s="125"/>
      <c r="U179" s="123"/>
      <c r="W179" s="125"/>
      <c r="Y179" s="125"/>
      <c r="Z179" s="125"/>
      <c r="AA179" s="91"/>
      <c r="AB179" s="39"/>
      <c r="AC179" s="39"/>
      <c r="AD179" s="39"/>
      <c r="AE179" s="39"/>
      <c r="AG179" s="38"/>
      <c r="AH179" s="35"/>
      <c r="AI179" s="37"/>
      <c r="AJ179" s="37"/>
      <c r="AK179" s="37"/>
      <c r="AL179" s="37"/>
      <c r="AM179" s="37"/>
      <c r="AN179" s="37"/>
      <c r="AO179" s="37"/>
      <c r="AP179" s="37"/>
      <c r="AQ179" s="37"/>
      <c r="AS179" s="125"/>
      <c r="AT179" s="123"/>
      <c r="AV179" s="125"/>
      <c r="AX179" s="125"/>
      <c r="AY179" s="125"/>
      <c r="AZ179" s="123"/>
      <c r="BB179" s="125"/>
      <c r="BD179" s="125"/>
      <c r="BE179" s="125"/>
      <c r="BF179" s="123"/>
      <c r="BH179" s="125"/>
      <c r="BJ179" s="125"/>
      <c r="BK179" s="125"/>
      <c r="BM179" s="125"/>
      <c r="BN179" s="123"/>
      <c r="BP179" s="125"/>
      <c r="BQ179" s="125"/>
      <c r="BR179" s="125"/>
      <c r="BW179" s="125"/>
      <c r="BX179" s="123"/>
      <c r="BZ179" s="125"/>
      <c r="CA179" s="125"/>
      <c r="CB179" s="125"/>
      <c r="CG179" s="125"/>
      <c r="CH179" s="123"/>
      <c r="CJ179" s="125"/>
      <c r="CK179" s="125"/>
      <c r="CL179" s="125"/>
      <c r="DC179" s="125"/>
      <c r="DD179" s="123"/>
      <c r="DF179" s="125"/>
      <c r="DJ179" s="125"/>
      <c r="DK179" s="125"/>
      <c r="DL179" s="123"/>
      <c r="DN179" s="125"/>
      <c r="DR179" s="125"/>
      <c r="DS179" s="125"/>
      <c r="DT179" s="123"/>
      <c r="DV179" s="125"/>
      <c r="DZ179" s="125"/>
    </row>
    <row r="180" spans="8:130" s="119" customFormat="1">
      <c r="H180" s="125"/>
      <c r="I180" s="123"/>
      <c r="K180" s="125"/>
      <c r="M180" s="125"/>
      <c r="N180" s="125"/>
      <c r="O180" s="123"/>
      <c r="Q180" s="125"/>
      <c r="S180" s="125"/>
      <c r="T180" s="125"/>
      <c r="U180" s="123"/>
      <c r="W180" s="125"/>
      <c r="Y180" s="125"/>
      <c r="Z180" s="125"/>
      <c r="AA180" s="91"/>
      <c r="AB180" s="39"/>
      <c r="AC180" s="39"/>
      <c r="AD180" s="39"/>
      <c r="AE180" s="39"/>
      <c r="AG180" s="38"/>
      <c r="AH180" s="35"/>
      <c r="AI180" s="37"/>
      <c r="AJ180" s="37"/>
      <c r="AK180" s="37"/>
      <c r="AL180" s="37"/>
      <c r="AM180" s="37"/>
      <c r="AN180" s="37"/>
      <c r="AO180" s="37"/>
      <c r="AP180" s="37"/>
      <c r="AQ180" s="37"/>
      <c r="AS180" s="125"/>
      <c r="AT180" s="123"/>
      <c r="AV180" s="125"/>
      <c r="AX180" s="125"/>
      <c r="AY180" s="125"/>
      <c r="AZ180" s="123"/>
      <c r="BB180" s="125"/>
      <c r="BD180" s="125"/>
      <c r="BE180" s="125"/>
      <c r="BF180" s="123"/>
      <c r="BH180" s="125"/>
      <c r="BJ180" s="125"/>
      <c r="BK180" s="125"/>
      <c r="BM180" s="125"/>
      <c r="BN180" s="123"/>
      <c r="BP180" s="125"/>
      <c r="BQ180" s="125"/>
      <c r="BR180" s="125"/>
      <c r="BW180" s="125"/>
      <c r="BX180" s="123"/>
      <c r="BZ180" s="125"/>
      <c r="CA180" s="125"/>
      <c r="CB180" s="125"/>
      <c r="CG180" s="125"/>
      <c r="CH180" s="123"/>
      <c r="CJ180" s="125"/>
      <c r="CK180" s="125"/>
      <c r="CL180" s="125"/>
      <c r="DC180" s="125"/>
      <c r="DD180" s="123"/>
      <c r="DF180" s="125"/>
      <c r="DJ180" s="125"/>
      <c r="DK180" s="125"/>
      <c r="DL180" s="123"/>
      <c r="DN180" s="125"/>
      <c r="DR180" s="125"/>
      <c r="DS180" s="125"/>
      <c r="DT180" s="123"/>
      <c r="DV180" s="125"/>
      <c r="DZ180" s="125"/>
    </row>
    <row r="181" spans="8:130" s="119" customFormat="1">
      <c r="H181" s="125"/>
      <c r="I181" s="123"/>
      <c r="K181" s="125"/>
      <c r="M181" s="125"/>
      <c r="N181" s="125"/>
      <c r="O181" s="123"/>
      <c r="Q181" s="125"/>
      <c r="S181" s="125"/>
      <c r="T181" s="125"/>
      <c r="U181" s="123"/>
      <c r="W181" s="125"/>
      <c r="Y181" s="125"/>
      <c r="Z181" s="125"/>
      <c r="AA181" s="91"/>
      <c r="AB181" s="39"/>
      <c r="AC181" s="39"/>
      <c r="AD181" s="39"/>
      <c r="AE181" s="39"/>
      <c r="AG181" s="38"/>
      <c r="AH181" s="35"/>
      <c r="AI181" s="37"/>
      <c r="AJ181" s="37"/>
      <c r="AK181" s="37"/>
      <c r="AL181" s="37"/>
      <c r="AM181" s="37"/>
      <c r="AN181" s="37"/>
      <c r="AO181" s="37"/>
      <c r="AP181" s="37"/>
      <c r="AQ181" s="37"/>
      <c r="AS181" s="125"/>
      <c r="AT181" s="123"/>
      <c r="AV181" s="125"/>
      <c r="AX181" s="125"/>
      <c r="AY181" s="125"/>
      <c r="AZ181" s="123"/>
      <c r="BB181" s="125"/>
      <c r="BD181" s="125"/>
      <c r="BE181" s="125"/>
      <c r="BF181" s="123"/>
      <c r="BH181" s="125"/>
      <c r="BJ181" s="125"/>
      <c r="BK181" s="125"/>
      <c r="BM181" s="125"/>
      <c r="BN181" s="123"/>
      <c r="BP181" s="125"/>
      <c r="BQ181" s="125"/>
      <c r="BR181" s="125"/>
      <c r="BW181" s="125"/>
      <c r="BX181" s="123"/>
      <c r="BZ181" s="125"/>
      <c r="CA181" s="125"/>
      <c r="CB181" s="125"/>
      <c r="CG181" s="125"/>
      <c r="CH181" s="123"/>
      <c r="CJ181" s="125"/>
      <c r="CK181" s="125"/>
      <c r="CL181" s="125"/>
      <c r="DC181" s="125"/>
      <c r="DD181" s="123"/>
      <c r="DF181" s="125"/>
      <c r="DJ181" s="125"/>
      <c r="DK181" s="125"/>
      <c r="DL181" s="123"/>
      <c r="DN181" s="125"/>
      <c r="DR181" s="125"/>
      <c r="DS181" s="125"/>
      <c r="DT181" s="123"/>
      <c r="DV181" s="125"/>
      <c r="DZ181" s="125"/>
    </row>
    <row r="182" spans="8:130" s="119" customFormat="1">
      <c r="H182" s="125"/>
      <c r="I182" s="123"/>
      <c r="K182" s="125"/>
      <c r="M182" s="125"/>
      <c r="N182" s="125"/>
      <c r="O182" s="123"/>
      <c r="Q182" s="125"/>
      <c r="S182" s="125"/>
      <c r="T182" s="125"/>
      <c r="U182" s="123"/>
      <c r="W182" s="125"/>
      <c r="Y182" s="125"/>
      <c r="Z182" s="125"/>
      <c r="AA182" s="91"/>
      <c r="AB182" s="39"/>
      <c r="AC182" s="39"/>
      <c r="AD182" s="39"/>
      <c r="AE182" s="39"/>
      <c r="AG182" s="38"/>
      <c r="AH182" s="35"/>
      <c r="AI182" s="37"/>
      <c r="AJ182" s="37"/>
      <c r="AK182" s="37"/>
      <c r="AL182" s="37"/>
      <c r="AM182" s="37"/>
      <c r="AN182" s="37"/>
      <c r="AO182" s="37"/>
      <c r="AP182" s="37"/>
      <c r="AQ182" s="37"/>
      <c r="AS182" s="125"/>
      <c r="AT182" s="123"/>
      <c r="AV182" s="125"/>
      <c r="AX182" s="125"/>
      <c r="AY182" s="125"/>
      <c r="AZ182" s="123"/>
      <c r="BB182" s="125"/>
      <c r="BD182" s="125"/>
      <c r="BE182" s="125"/>
      <c r="BF182" s="123"/>
      <c r="BH182" s="125"/>
      <c r="BJ182" s="125"/>
      <c r="BK182" s="125"/>
      <c r="BM182" s="125"/>
      <c r="BN182" s="123"/>
      <c r="BP182" s="125"/>
      <c r="BQ182" s="125"/>
      <c r="BR182" s="125"/>
      <c r="BW182" s="125"/>
      <c r="BX182" s="123"/>
      <c r="BZ182" s="125"/>
      <c r="CA182" s="125"/>
      <c r="CB182" s="125"/>
      <c r="CG182" s="125"/>
      <c r="CH182" s="123"/>
      <c r="CJ182" s="125"/>
      <c r="CK182" s="125"/>
      <c r="CL182" s="125"/>
      <c r="DC182" s="125"/>
      <c r="DD182" s="123"/>
      <c r="DF182" s="125"/>
      <c r="DJ182" s="125"/>
      <c r="DK182" s="125"/>
      <c r="DL182" s="123"/>
      <c r="DN182" s="125"/>
      <c r="DR182" s="125"/>
      <c r="DS182" s="125"/>
      <c r="DT182" s="123"/>
      <c r="DV182" s="125"/>
      <c r="DZ182" s="125"/>
    </row>
    <row r="183" spans="8:130" s="119" customFormat="1">
      <c r="H183" s="125"/>
      <c r="I183" s="123"/>
      <c r="K183" s="125"/>
      <c r="M183" s="125"/>
      <c r="N183" s="125"/>
      <c r="O183" s="123"/>
      <c r="Q183" s="125"/>
      <c r="S183" s="125"/>
      <c r="T183" s="125"/>
      <c r="U183" s="123"/>
      <c r="W183" s="125"/>
      <c r="Y183" s="125"/>
      <c r="Z183" s="125"/>
      <c r="AA183" s="91"/>
      <c r="AB183" s="39"/>
      <c r="AC183" s="39"/>
      <c r="AD183" s="39"/>
      <c r="AE183" s="39"/>
      <c r="AG183" s="38"/>
      <c r="AH183" s="35"/>
      <c r="AI183" s="37"/>
      <c r="AJ183" s="37"/>
      <c r="AK183" s="37"/>
      <c r="AL183" s="37"/>
      <c r="AM183" s="37"/>
      <c r="AN183" s="37"/>
      <c r="AO183" s="37"/>
      <c r="AP183" s="37"/>
      <c r="AQ183" s="37"/>
      <c r="AS183" s="125"/>
      <c r="AT183" s="123"/>
      <c r="AV183" s="125"/>
      <c r="AX183" s="125"/>
      <c r="AY183" s="125"/>
      <c r="AZ183" s="123"/>
      <c r="BB183" s="125"/>
      <c r="BD183" s="125"/>
      <c r="BE183" s="125"/>
      <c r="BF183" s="123"/>
      <c r="BH183" s="125"/>
      <c r="BJ183" s="125"/>
      <c r="BK183" s="125"/>
      <c r="BM183" s="125"/>
      <c r="BN183" s="123"/>
      <c r="BP183" s="125"/>
      <c r="BQ183" s="125"/>
      <c r="BR183" s="125"/>
      <c r="BW183" s="125"/>
      <c r="BX183" s="123"/>
      <c r="BZ183" s="125"/>
      <c r="CA183" s="125"/>
      <c r="CB183" s="125"/>
      <c r="CG183" s="125"/>
      <c r="CH183" s="123"/>
      <c r="CJ183" s="125"/>
      <c r="CK183" s="125"/>
      <c r="CL183" s="125"/>
      <c r="DC183" s="125"/>
      <c r="DD183" s="123"/>
      <c r="DF183" s="125"/>
      <c r="DJ183" s="125"/>
      <c r="DK183" s="125"/>
      <c r="DL183" s="123"/>
      <c r="DN183" s="125"/>
      <c r="DR183" s="125"/>
      <c r="DS183" s="125"/>
      <c r="DT183" s="123"/>
      <c r="DV183" s="125"/>
      <c r="DZ183" s="125"/>
    </row>
    <row r="184" spans="8:130" s="119" customFormat="1">
      <c r="H184" s="125"/>
      <c r="I184" s="123"/>
      <c r="K184" s="125"/>
      <c r="M184" s="125"/>
      <c r="N184" s="125"/>
      <c r="O184" s="123"/>
      <c r="Q184" s="125"/>
      <c r="S184" s="125"/>
      <c r="T184" s="125"/>
      <c r="U184" s="123"/>
      <c r="W184" s="125"/>
      <c r="Y184" s="125"/>
      <c r="Z184" s="125"/>
      <c r="AA184" s="91"/>
      <c r="AB184" s="39"/>
      <c r="AC184" s="39"/>
      <c r="AD184" s="39"/>
      <c r="AE184" s="39"/>
      <c r="AG184" s="38"/>
      <c r="AH184" s="35"/>
      <c r="AI184" s="37"/>
      <c r="AJ184" s="37"/>
      <c r="AK184" s="37"/>
      <c r="AL184" s="37"/>
      <c r="AM184" s="37"/>
      <c r="AN184" s="37"/>
      <c r="AO184" s="37"/>
      <c r="AP184" s="37"/>
      <c r="AQ184" s="37"/>
      <c r="AS184" s="125"/>
      <c r="AT184" s="123"/>
      <c r="AV184" s="125"/>
      <c r="AX184" s="125"/>
      <c r="AY184" s="125"/>
      <c r="AZ184" s="123"/>
      <c r="BB184" s="125"/>
      <c r="BD184" s="125"/>
      <c r="BE184" s="125"/>
      <c r="BF184" s="123"/>
      <c r="BH184" s="125"/>
      <c r="BJ184" s="125"/>
      <c r="BK184" s="125"/>
      <c r="BM184" s="125"/>
      <c r="BN184" s="123"/>
      <c r="BP184" s="125"/>
      <c r="BQ184" s="125"/>
      <c r="BR184" s="125"/>
      <c r="BW184" s="125"/>
      <c r="BX184" s="123"/>
      <c r="BZ184" s="125"/>
      <c r="CA184" s="125"/>
      <c r="CB184" s="125"/>
      <c r="CG184" s="125"/>
      <c r="CH184" s="123"/>
      <c r="CJ184" s="125"/>
      <c r="CK184" s="125"/>
      <c r="CL184" s="125"/>
      <c r="DC184" s="125"/>
      <c r="DD184" s="123"/>
      <c r="DF184" s="125"/>
      <c r="DJ184" s="125"/>
      <c r="DK184" s="125"/>
      <c r="DL184" s="123"/>
      <c r="DN184" s="125"/>
      <c r="DR184" s="125"/>
      <c r="DS184" s="125"/>
      <c r="DT184" s="123"/>
      <c r="DV184" s="125"/>
      <c r="DZ184" s="125"/>
    </row>
    <row r="185" spans="8:130" s="119" customFormat="1">
      <c r="H185" s="125"/>
      <c r="I185" s="123"/>
      <c r="K185" s="125"/>
      <c r="M185" s="125"/>
      <c r="N185" s="125"/>
      <c r="O185" s="123"/>
      <c r="Q185" s="125"/>
      <c r="S185" s="125"/>
      <c r="T185" s="125"/>
      <c r="U185" s="123"/>
      <c r="W185" s="125"/>
      <c r="Y185" s="125"/>
      <c r="Z185" s="125"/>
      <c r="AA185" s="91"/>
      <c r="AB185" s="39"/>
      <c r="AC185" s="39"/>
      <c r="AD185" s="39"/>
      <c r="AE185" s="39"/>
      <c r="AG185" s="38"/>
      <c r="AH185" s="35"/>
      <c r="AI185" s="37"/>
      <c r="AJ185" s="37"/>
      <c r="AK185" s="37"/>
      <c r="AL185" s="37"/>
      <c r="AM185" s="37"/>
      <c r="AN185" s="37"/>
      <c r="AO185" s="37"/>
      <c r="AP185" s="37"/>
      <c r="AQ185" s="37"/>
      <c r="AS185" s="125"/>
      <c r="AT185" s="123"/>
      <c r="AV185" s="125"/>
      <c r="AX185" s="125"/>
      <c r="AY185" s="125"/>
      <c r="AZ185" s="123"/>
      <c r="BB185" s="125"/>
      <c r="BD185" s="125"/>
      <c r="BE185" s="125"/>
      <c r="BF185" s="123"/>
      <c r="BH185" s="125"/>
      <c r="BJ185" s="125"/>
      <c r="BK185" s="125"/>
      <c r="BM185" s="125"/>
      <c r="BN185" s="123"/>
      <c r="BP185" s="125"/>
      <c r="BQ185" s="125"/>
      <c r="BR185" s="125"/>
      <c r="BW185" s="125"/>
      <c r="BX185" s="123"/>
      <c r="BZ185" s="125"/>
      <c r="CA185" s="125"/>
      <c r="CB185" s="125"/>
      <c r="CG185" s="125"/>
      <c r="CH185" s="123"/>
      <c r="CJ185" s="125"/>
      <c r="CK185" s="125"/>
      <c r="CL185" s="125"/>
      <c r="DC185" s="125"/>
      <c r="DD185" s="123"/>
      <c r="DF185" s="125"/>
      <c r="DJ185" s="125"/>
      <c r="DK185" s="125"/>
      <c r="DL185" s="123"/>
      <c r="DN185" s="125"/>
      <c r="DR185" s="125"/>
      <c r="DS185" s="125"/>
      <c r="DT185" s="123"/>
      <c r="DV185" s="125"/>
      <c r="DZ185" s="125"/>
    </row>
    <row r="186" spans="8:130" s="119" customFormat="1">
      <c r="H186" s="125"/>
      <c r="I186" s="123"/>
      <c r="K186" s="125"/>
      <c r="M186" s="125"/>
      <c r="N186" s="125"/>
      <c r="O186" s="123"/>
      <c r="Q186" s="125"/>
      <c r="S186" s="125"/>
      <c r="T186" s="125"/>
      <c r="U186" s="123"/>
      <c r="W186" s="125"/>
      <c r="Y186" s="125"/>
      <c r="Z186" s="125"/>
      <c r="AA186" s="91"/>
      <c r="AB186" s="39"/>
      <c r="AC186" s="39"/>
      <c r="AD186" s="39"/>
      <c r="AE186" s="39"/>
      <c r="AG186" s="38"/>
      <c r="AH186" s="35"/>
      <c r="AI186" s="37"/>
      <c r="AJ186" s="37"/>
      <c r="AK186" s="37"/>
      <c r="AL186" s="37"/>
      <c r="AM186" s="37"/>
      <c r="AN186" s="37"/>
      <c r="AO186" s="37"/>
      <c r="AP186" s="37"/>
      <c r="AQ186" s="37"/>
      <c r="AS186" s="125"/>
      <c r="AT186" s="123"/>
      <c r="AV186" s="125"/>
      <c r="AX186" s="125"/>
      <c r="AY186" s="125"/>
      <c r="AZ186" s="123"/>
      <c r="BB186" s="125"/>
      <c r="BD186" s="125"/>
      <c r="BE186" s="125"/>
      <c r="BF186" s="123"/>
      <c r="BH186" s="125"/>
      <c r="BJ186" s="125"/>
      <c r="BK186" s="125"/>
      <c r="BM186" s="125"/>
      <c r="BN186" s="123"/>
      <c r="BP186" s="125"/>
      <c r="BQ186" s="125"/>
      <c r="BR186" s="125"/>
      <c r="BW186" s="125"/>
      <c r="BX186" s="123"/>
      <c r="BZ186" s="125"/>
      <c r="CA186" s="125"/>
      <c r="CB186" s="125"/>
      <c r="CG186" s="125"/>
      <c r="CH186" s="123"/>
      <c r="CJ186" s="125"/>
      <c r="CK186" s="125"/>
      <c r="CL186" s="125"/>
      <c r="DC186" s="125"/>
      <c r="DD186" s="123"/>
      <c r="DF186" s="125"/>
      <c r="DJ186" s="125"/>
      <c r="DK186" s="125"/>
      <c r="DL186" s="123"/>
      <c r="DN186" s="125"/>
      <c r="DR186" s="125"/>
      <c r="DS186" s="125"/>
      <c r="DT186" s="123"/>
      <c r="DV186" s="125"/>
      <c r="DZ186" s="125"/>
    </row>
    <row r="187" spans="8:130" s="119" customFormat="1">
      <c r="H187" s="125"/>
      <c r="I187" s="123"/>
      <c r="K187" s="125"/>
      <c r="M187" s="125"/>
      <c r="N187" s="125"/>
      <c r="O187" s="123"/>
      <c r="Q187" s="125"/>
      <c r="S187" s="125"/>
      <c r="T187" s="125"/>
      <c r="U187" s="123"/>
      <c r="W187" s="125"/>
      <c r="Y187" s="125"/>
      <c r="Z187" s="125"/>
      <c r="AA187" s="91"/>
      <c r="AB187" s="39"/>
      <c r="AC187" s="39"/>
      <c r="AD187" s="39"/>
      <c r="AE187" s="39"/>
      <c r="AG187" s="38"/>
      <c r="AH187" s="35"/>
      <c r="AI187" s="37"/>
      <c r="AJ187" s="37"/>
      <c r="AK187" s="37"/>
      <c r="AL187" s="37"/>
      <c r="AM187" s="37"/>
      <c r="AN187" s="37"/>
      <c r="AO187" s="37"/>
      <c r="AP187" s="37"/>
      <c r="AQ187" s="37"/>
      <c r="AS187" s="125"/>
      <c r="AT187" s="123"/>
      <c r="AV187" s="125"/>
      <c r="AX187" s="125"/>
      <c r="AY187" s="125"/>
      <c r="AZ187" s="123"/>
      <c r="BB187" s="125"/>
      <c r="BD187" s="125"/>
      <c r="BE187" s="125"/>
      <c r="BF187" s="123"/>
      <c r="BH187" s="125"/>
      <c r="BJ187" s="125"/>
      <c r="BK187" s="125"/>
      <c r="BM187" s="125"/>
      <c r="BN187" s="123"/>
      <c r="BP187" s="125"/>
      <c r="BQ187" s="125"/>
      <c r="BR187" s="125"/>
      <c r="BW187" s="125"/>
      <c r="BX187" s="123"/>
      <c r="BZ187" s="125"/>
      <c r="CA187" s="125"/>
      <c r="CB187" s="125"/>
      <c r="CG187" s="125"/>
      <c r="CH187" s="123"/>
      <c r="CJ187" s="125"/>
      <c r="CK187" s="125"/>
      <c r="CL187" s="125"/>
      <c r="DC187" s="125"/>
      <c r="DD187" s="123"/>
      <c r="DF187" s="125"/>
      <c r="DJ187" s="125"/>
      <c r="DK187" s="125"/>
      <c r="DL187" s="123"/>
      <c r="DN187" s="125"/>
      <c r="DR187" s="125"/>
      <c r="DS187" s="125"/>
      <c r="DT187" s="123"/>
      <c r="DV187" s="125"/>
      <c r="DZ187" s="125"/>
    </row>
    <row r="188" spans="8:130" s="119" customFormat="1">
      <c r="H188" s="125"/>
      <c r="I188" s="123"/>
      <c r="K188" s="125"/>
      <c r="M188" s="125"/>
      <c r="N188" s="125"/>
      <c r="O188" s="123"/>
      <c r="Q188" s="125"/>
      <c r="S188" s="125"/>
      <c r="T188" s="125"/>
      <c r="U188" s="123"/>
      <c r="W188" s="125"/>
      <c r="Y188" s="125"/>
      <c r="Z188" s="125"/>
      <c r="AA188" s="91"/>
      <c r="AB188" s="39"/>
      <c r="AC188" s="39"/>
      <c r="AD188" s="39"/>
      <c r="AE188" s="39"/>
      <c r="AG188" s="38"/>
      <c r="AH188" s="35"/>
      <c r="AI188" s="37"/>
      <c r="AJ188" s="37"/>
      <c r="AK188" s="37"/>
      <c r="AL188" s="37"/>
      <c r="AM188" s="37"/>
      <c r="AN188" s="37"/>
      <c r="AO188" s="37"/>
      <c r="AP188" s="37"/>
      <c r="AQ188" s="37"/>
      <c r="AS188" s="125"/>
      <c r="AT188" s="123"/>
      <c r="AV188" s="125"/>
      <c r="AX188" s="125"/>
      <c r="AY188" s="125"/>
      <c r="AZ188" s="123"/>
      <c r="BB188" s="125"/>
      <c r="BD188" s="125"/>
      <c r="BE188" s="125"/>
      <c r="BF188" s="123"/>
      <c r="BH188" s="125"/>
      <c r="BJ188" s="125"/>
      <c r="BK188" s="125"/>
      <c r="BM188" s="125"/>
      <c r="BN188" s="123"/>
      <c r="BP188" s="125"/>
      <c r="BQ188" s="125"/>
      <c r="BR188" s="125"/>
      <c r="BW188" s="125"/>
      <c r="BX188" s="123"/>
      <c r="BZ188" s="125"/>
      <c r="CA188" s="125"/>
      <c r="CB188" s="125"/>
      <c r="CG188" s="125"/>
      <c r="CH188" s="123"/>
      <c r="CJ188" s="125"/>
      <c r="CK188" s="125"/>
      <c r="CL188" s="125"/>
      <c r="DC188" s="125"/>
      <c r="DD188" s="123"/>
      <c r="DF188" s="125"/>
      <c r="DJ188" s="125"/>
      <c r="DK188" s="125"/>
      <c r="DL188" s="123"/>
      <c r="DN188" s="125"/>
      <c r="DR188" s="125"/>
      <c r="DS188" s="125"/>
      <c r="DT188" s="123"/>
      <c r="DV188" s="125"/>
      <c r="DZ188" s="125"/>
    </row>
    <row r="189" spans="8:130" s="119" customFormat="1">
      <c r="H189" s="125"/>
      <c r="I189" s="123"/>
      <c r="K189" s="125"/>
      <c r="M189" s="125"/>
      <c r="N189" s="125"/>
      <c r="O189" s="123"/>
      <c r="Q189" s="125"/>
      <c r="S189" s="125"/>
      <c r="T189" s="125"/>
      <c r="U189" s="123"/>
      <c r="W189" s="125"/>
      <c r="Y189" s="125"/>
      <c r="Z189" s="125"/>
      <c r="AA189" s="91"/>
      <c r="AB189" s="39"/>
      <c r="AC189" s="39"/>
      <c r="AD189" s="39"/>
      <c r="AE189" s="39"/>
      <c r="AG189" s="38"/>
      <c r="AH189" s="35"/>
      <c r="AI189" s="37"/>
      <c r="AJ189" s="37"/>
      <c r="AK189" s="37"/>
      <c r="AL189" s="37"/>
      <c r="AM189" s="37"/>
      <c r="AN189" s="37"/>
      <c r="AO189" s="37"/>
      <c r="AP189" s="37"/>
      <c r="AQ189" s="37"/>
      <c r="AS189" s="125"/>
      <c r="AT189" s="123"/>
      <c r="AV189" s="125"/>
      <c r="AX189" s="125"/>
      <c r="AY189" s="125"/>
      <c r="AZ189" s="123"/>
      <c r="BB189" s="125"/>
      <c r="BD189" s="125"/>
      <c r="BE189" s="125"/>
      <c r="BF189" s="123"/>
      <c r="BH189" s="125"/>
      <c r="BJ189" s="125"/>
      <c r="BK189" s="125"/>
      <c r="BM189" s="125"/>
      <c r="BN189" s="123"/>
      <c r="BP189" s="125"/>
      <c r="BQ189" s="125"/>
      <c r="BR189" s="125"/>
      <c r="BW189" s="125"/>
      <c r="BX189" s="123"/>
      <c r="BZ189" s="125"/>
      <c r="CA189" s="125"/>
      <c r="CB189" s="125"/>
      <c r="CG189" s="125"/>
      <c r="CH189" s="123"/>
      <c r="CJ189" s="125"/>
      <c r="CK189" s="125"/>
      <c r="CL189" s="125"/>
      <c r="DC189" s="125"/>
      <c r="DD189" s="123"/>
      <c r="DF189" s="125"/>
      <c r="DJ189" s="125"/>
      <c r="DK189" s="125"/>
      <c r="DL189" s="123"/>
      <c r="DN189" s="125"/>
      <c r="DR189" s="125"/>
      <c r="DS189" s="125"/>
      <c r="DT189" s="123"/>
      <c r="DV189" s="125"/>
      <c r="DZ189" s="125"/>
    </row>
    <row r="190" spans="8:130" s="119" customFormat="1">
      <c r="H190" s="125"/>
      <c r="I190" s="123"/>
      <c r="K190" s="125"/>
      <c r="M190" s="125"/>
      <c r="N190" s="125"/>
      <c r="O190" s="123"/>
      <c r="Q190" s="125"/>
      <c r="S190" s="125"/>
      <c r="T190" s="125"/>
      <c r="U190" s="123"/>
      <c r="W190" s="125"/>
      <c r="Y190" s="125"/>
      <c r="Z190" s="125"/>
      <c r="AA190" s="91"/>
      <c r="AB190" s="39"/>
      <c r="AC190" s="39"/>
      <c r="AD190" s="39"/>
      <c r="AE190" s="39"/>
      <c r="AG190" s="38"/>
      <c r="AH190" s="35"/>
      <c r="AI190" s="37"/>
      <c r="AJ190" s="37"/>
      <c r="AK190" s="37"/>
      <c r="AL190" s="37"/>
      <c r="AM190" s="37"/>
      <c r="AN190" s="37"/>
      <c r="AO190" s="37"/>
      <c r="AP190" s="37"/>
      <c r="AQ190" s="37"/>
      <c r="AS190" s="125"/>
      <c r="AT190" s="123"/>
      <c r="AV190" s="125"/>
      <c r="AX190" s="125"/>
      <c r="AY190" s="125"/>
      <c r="AZ190" s="123"/>
      <c r="BB190" s="125"/>
      <c r="BD190" s="125"/>
      <c r="BE190" s="125"/>
      <c r="BF190" s="123"/>
      <c r="BH190" s="125"/>
      <c r="BJ190" s="125"/>
      <c r="BK190" s="125"/>
      <c r="BM190" s="125"/>
      <c r="BN190" s="123"/>
      <c r="BP190" s="125"/>
      <c r="BQ190" s="125"/>
      <c r="BR190" s="125"/>
      <c r="BW190" s="125"/>
      <c r="BX190" s="123"/>
      <c r="BZ190" s="125"/>
      <c r="CA190" s="125"/>
      <c r="CB190" s="125"/>
      <c r="CG190" s="125"/>
      <c r="CH190" s="123"/>
      <c r="CJ190" s="125"/>
      <c r="CK190" s="125"/>
      <c r="CL190" s="125"/>
      <c r="DC190" s="125"/>
      <c r="DD190" s="123"/>
      <c r="DF190" s="125"/>
      <c r="DJ190" s="125"/>
      <c r="DK190" s="125"/>
      <c r="DL190" s="123"/>
      <c r="DN190" s="125"/>
      <c r="DR190" s="125"/>
      <c r="DS190" s="125"/>
      <c r="DT190" s="123"/>
      <c r="DV190" s="125"/>
      <c r="DZ190" s="125"/>
    </row>
    <row r="191" spans="8:130" s="119" customFormat="1">
      <c r="H191" s="125"/>
      <c r="I191" s="123"/>
      <c r="K191" s="125"/>
      <c r="M191" s="125"/>
      <c r="N191" s="125"/>
      <c r="O191" s="123"/>
      <c r="Q191" s="125"/>
      <c r="S191" s="125"/>
      <c r="T191" s="125"/>
      <c r="U191" s="123"/>
      <c r="W191" s="125"/>
      <c r="Y191" s="125"/>
      <c r="Z191" s="125"/>
      <c r="AA191" s="91"/>
      <c r="AB191" s="39"/>
      <c r="AC191" s="39"/>
      <c r="AD191" s="39"/>
      <c r="AE191" s="39"/>
      <c r="AG191" s="38"/>
      <c r="AH191" s="35"/>
      <c r="AI191" s="37"/>
      <c r="AJ191" s="37"/>
      <c r="AK191" s="37"/>
      <c r="AL191" s="37"/>
      <c r="AM191" s="37"/>
      <c r="AN191" s="37"/>
      <c r="AO191" s="37"/>
      <c r="AP191" s="37"/>
      <c r="AQ191" s="37"/>
      <c r="AS191" s="125"/>
      <c r="AT191" s="123"/>
      <c r="AV191" s="125"/>
      <c r="AX191" s="125"/>
      <c r="AY191" s="125"/>
      <c r="AZ191" s="123"/>
      <c r="BB191" s="125"/>
      <c r="BD191" s="125"/>
      <c r="BE191" s="125"/>
      <c r="BF191" s="123"/>
      <c r="BH191" s="125"/>
      <c r="BJ191" s="125"/>
      <c r="BK191" s="125"/>
      <c r="BM191" s="125"/>
      <c r="BN191" s="123"/>
      <c r="BP191" s="125"/>
      <c r="BQ191" s="125"/>
      <c r="BR191" s="125"/>
      <c r="BW191" s="125"/>
      <c r="BX191" s="123"/>
      <c r="BZ191" s="125"/>
      <c r="CA191" s="125"/>
      <c r="CB191" s="125"/>
      <c r="CG191" s="125"/>
      <c r="CH191" s="123"/>
      <c r="CJ191" s="125"/>
      <c r="CK191" s="125"/>
      <c r="CL191" s="125"/>
      <c r="DC191" s="125"/>
      <c r="DD191" s="123"/>
      <c r="DF191" s="125"/>
      <c r="DJ191" s="125"/>
      <c r="DK191" s="125"/>
      <c r="DL191" s="123"/>
      <c r="DN191" s="125"/>
      <c r="DR191" s="125"/>
      <c r="DS191" s="125"/>
      <c r="DT191" s="123"/>
      <c r="DV191" s="125"/>
      <c r="DZ191" s="125"/>
    </row>
    <row r="192" spans="8:130" s="119" customFormat="1">
      <c r="H192" s="125"/>
      <c r="I192" s="123"/>
      <c r="K192" s="125"/>
      <c r="M192" s="125"/>
      <c r="N192" s="125"/>
      <c r="O192" s="123"/>
      <c r="Q192" s="125"/>
      <c r="S192" s="125"/>
      <c r="T192" s="125"/>
      <c r="U192" s="123"/>
      <c r="W192" s="125"/>
      <c r="Y192" s="125"/>
      <c r="Z192" s="125"/>
      <c r="AA192" s="91"/>
      <c r="AB192" s="39"/>
      <c r="AC192" s="39"/>
      <c r="AD192" s="39"/>
      <c r="AE192" s="39"/>
      <c r="AG192" s="38"/>
      <c r="AH192" s="35"/>
      <c r="AI192" s="37"/>
      <c r="AJ192" s="37"/>
      <c r="AK192" s="37"/>
      <c r="AL192" s="37"/>
      <c r="AM192" s="37"/>
      <c r="AN192" s="37"/>
      <c r="AO192" s="37"/>
      <c r="AP192" s="37"/>
      <c r="AQ192" s="37"/>
      <c r="AS192" s="125"/>
      <c r="AT192" s="123"/>
      <c r="AV192" s="125"/>
      <c r="AX192" s="125"/>
      <c r="AY192" s="125"/>
      <c r="AZ192" s="123"/>
      <c r="BB192" s="125"/>
      <c r="BD192" s="125"/>
      <c r="BE192" s="125"/>
      <c r="BF192" s="123"/>
      <c r="BH192" s="125"/>
      <c r="BJ192" s="125"/>
      <c r="BK192" s="125"/>
      <c r="BM192" s="125"/>
      <c r="BN192" s="123"/>
      <c r="BP192" s="125"/>
      <c r="BQ192" s="125"/>
      <c r="BR192" s="125"/>
      <c r="BW192" s="125"/>
      <c r="BX192" s="123"/>
      <c r="BZ192" s="125"/>
      <c r="CA192" s="125"/>
      <c r="CB192" s="125"/>
      <c r="CG192" s="125"/>
      <c r="CH192" s="123"/>
      <c r="CJ192" s="125"/>
      <c r="CK192" s="125"/>
      <c r="CL192" s="125"/>
      <c r="DC192" s="125"/>
      <c r="DD192" s="123"/>
      <c r="DF192" s="125"/>
      <c r="DJ192" s="125"/>
      <c r="DK192" s="125"/>
      <c r="DL192" s="123"/>
      <c r="DN192" s="125"/>
      <c r="DR192" s="125"/>
      <c r="DS192" s="125"/>
      <c r="DT192" s="123"/>
      <c r="DV192" s="125"/>
      <c r="DZ192" s="125"/>
    </row>
    <row r="193" spans="8:130" s="119" customFormat="1">
      <c r="H193" s="125"/>
      <c r="I193" s="123"/>
      <c r="K193" s="125"/>
      <c r="M193" s="125"/>
      <c r="N193" s="125"/>
      <c r="O193" s="123"/>
      <c r="Q193" s="125"/>
      <c r="S193" s="125"/>
      <c r="T193" s="125"/>
      <c r="U193" s="123"/>
      <c r="W193" s="125"/>
      <c r="Y193" s="125"/>
      <c r="Z193" s="125"/>
      <c r="AA193" s="91"/>
      <c r="AB193" s="39"/>
      <c r="AC193" s="39"/>
      <c r="AD193" s="39"/>
      <c r="AE193" s="39"/>
      <c r="AG193" s="38"/>
      <c r="AH193" s="35"/>
      <c r="AI193" s="37"/>
      <c r="AJ193" s="37"/>
      <c r="AK193" s="37"/>
      <c r="AL193" s="37"/>
      <c r="AM193" s="37"/>
      <c r="AN193" s="37"/>
      <c r="AO193" s="37"/>
      <c r="AP193" s="37"/>
      <c r="AQ193" s="37"/>
      <c r="AS193" s="125"/>
      <c r="AT193" s="123"/>
      <c r="AV193" s="125"/>
      <c r="AX193" s="125"/>
      <c r="AY193" s="125"/>
      <c r="AZ193" s="123"/>
      <c r="BB193" s="125"/>
      <c r="BD193" s="125"/>
      <c r="BE193" s="125"/>
      <c r="BF193" s="123"/>
      <c r="BH193" s="125"/>
      <c r="BJ193" s="125"/>
      <c r="BK193" s="125"/>
      <c r="BM193" s="125"/>
      <c r="BN193" s="123"/>
      <c r="BP193" s="125"/>
      <c r="BQ193" s="125"/>
      <c r="BR193" s="125"/>
      <c r="BW193" s="125"/>
      <c r="BX193" s="123"/>
      <c r="BZ193" s="125"/>
      <c r="CA193" s="125"/>
      <c r="CB193" s="125"/>
      <c r="CG193" s="125"/>
      <c r="CH193" s="123"/>
      <c r="CJ193" s="125"/>
      <c r="CK193" s="125"/>
      <c r="CL193" s="125"/>
      <c r="DC193" s="125"/>
      <c r="DD193" s="123"/>
      <c r="DF193" s="125"/>
      <c r="DJ193" s="125"/>
      <c r="DK193" s="125"/>
      <c r="DL193" s="123"/>
      <c r="DN193" s="125"/>
      <c r="DR193" s="125"/>
      <c r="DS193" s="125"/>
      <c r="DT193" s="123"/>
      <c r="DV193" s="125"/>
      <c r="DZ193" s="125"/>
    </row>
    <row r="194" spans="8:130" s="119" customFormat="1">
      <c r="H194" s="125"/>
      <c r="I194" s="123"/>
      <c r="K194" s="125"/>
      <c r="M194" s="125"/>
      <c r="N194" s="125"/>
      <c r="O194" s="123"/>
      <c r="Q194" s="125"/>
      <c r="S194" s="125"/>
      <c r="T194" s="125"/>
      <c r="U194" s="123"/>
      <c r="W194" s="125"/>
      <c r="Y194" s="125"/>
      <c r="Z194" s="125"/>
      <c r="AA194" s="91"/>
      <c r="AB194" s="39"/>
      <c r="AC194" s="39"/>
      <c r="AD194" s="39"/>
      <c r="AE194" s="39"/>
      <c r="AG194" s="38"/>
      <c r="AH194" s="35"/>
      <c r="AI194" s="37"/>
      <c r="AJ194" s="37"/>
      <c r="AK194" s="37"/>
      <c r="AL194" s="37"/>
      <c r="AM194" s="37"/>
      <c r="AN194" s="37"/>
      <c r="AO194" s="37"/>
      <c r="AP194" s="37"/>
      <c r="AQ194" s="37"/>
      <c r="AS194" s="125"/>
      <c r="AT194" s="123"/>
      <c r="AV194" s="125"/>
      <c r="AX194" s="125"/>
      <c r="AY194" s="125"/>
      <c r="AZ194" s="123"/>
      <c r="BB194" s="125"/>
      <c r="BD194" s="125"/>
      <c r="BE194" s="125"/>
      <c r="BF194" s="123"/>
      <c r="BH194" s="125"/>
      <c r="BJ194" s="125"/>
      <c r="BK194" s="125"/>
      <c r="BM194" s="125"/>
      <c r="BN194" s="123"/>
      <c r="BP194" s="125"/>
      <c r="BQ194" s="125"/>
      <c r="BR194" s="125"/>
      <c r="BW194" s="125"/>
      <c r="BX194" s="123"/>
      <c r="BZ194" s="125"/>
      <c r="CA194" s="125"/>
      <c r="CB194" s="125"/>
      <c r="CG194" s="125"/>
      <c r="CH194" s="123"/>
      <c r="CJ194" s="125"/>
      <c r="CK194" s="125"/>
      <c r="CL194" s="125"/>
      <c r="DC194" s="125"/>
      <c r="DD194" s="123"/>
      <c r="DF194" s="125"/>
      <c r="DJ194" s="125"/>
      <c r="DK194" s="125"/>
      <c r="DL194" s="123"/>
      <c r="DN194" s="125"/>
      <c r="DR194" s="125"/>
      <c r="DS194" s="125"/>
      <c r="DT194" s="123"/>
      <c r="DV194" s="125"/>
      <c r="DZ194" s="125"/>
    </row>
    <row r="195" spans="8:130" s="119" customFormat="1">
      <c r="H195" s="125"/>
      <c r="I195" s="123"/>
      <c r="K195" s="125"/>
      <c r="M195" s="125"/>
      <c r="N195" s="125"/>
      <c r="O195" s="123"/>
      <c r="Q195" s="125"/>
      <c r="S195" s="125"/>
      <c r="T195" s="125"/>
      <c r="U195" s="123"/>
      <c r="W195" s="125"/>
      <c r="Y195" s="125"/>
      <c r="Z195" s="125"/>
      <c r="AA195" s="91"/>
      <c r="AB195" s="39"/>
      <c r="AC195" s="39"/>
      <c r="AD195" s="39"/>
      <c r="AE195" s="39"/>
      <c r="AG195" s="38"/>
      <c r="AH195" s="35"/>
      <c r="AI195" s="37"/>
      <c r="AJ195" s="37"/>
      <c r="AK195" s="37"/>
      <c r="AL195" s="37"/>
      <c r="AM195" s="37"/>
      <c r="AN195" s="37"/>
      <c r="AO195" s="37"/>
      <c r="AP195" s="37"/>
      <c r="AQ195" s="37"/>
      <c r="AS195" s="125"/>
      <c r="AT195" s="123"/>
      <c r="AV195" s="125"/>
      <c r="AX195" s="125"/>
      <c r="AY195" s="125"/>
      <c r="AZ195" s="123"/>
      <c r="BB195" s="125"/>
      <c r="BD195" s="125"/>
      <c r="BE195" s="125"/>
      <c r="BF195" s="123"/>
      <c r="BH195" s="125"/>
      <c r="BJ195" s="125"/>
      <c r="BK195" s="125"/>
      <c r="BM195" s="125"/>
      <c r="BN195" s="123"/>
      <c r="BP195" s="125"/>
      <c r="BQ195" s="125"/>
      <c r="BR195" s="125"/>
      <c r="BW195" s="125"/>
      <c r="BX195" s="123"/>
      <c r="BZ195" s="125"/>
      <c r="CA195" s="125"/>
      <c r="CB195" s="125"/>
      <c r="CG195" s="125"/>
      <c r="CH195" s="123"/>
      <c r="CJ195" s="125"/>
      <c r="CK195" s="125"/>
      <c r="CL195" s="125"/>
      <c r="DC195" s="125"/>
      <c r="DD195" s="123"/>
      <c r="DF195" s="125"/>
      <c r="DJ195" s="125"/>
      <c r="DK195" s="125"/>
      <c r="DL195" s="123"/>
      <c r="DN195" s="125"/>
      <c r="DR195" s="125"/>
      <c r="DS195" s="125"/>
      <c r="DT195" s="123"/>
      <c r="DV195" s="125"/>
      <c r="DZ195" s="125"/>
    </row>
    <row r="196" spans="8:130" s="119" customFormat="1">
      <c r="H196" s="125"/>
      <c r="I196" s="123"/>
      <c r="K196" s="125"/>
      <c r="M196" s="125"/>
      <c r="N196" s="125"/>
      <c r="O196" s="123"/>
      <c r="Q196" s="125"/>
      <c r="S196" s="125"/>
      <c r="T196" s="125"/>
      <c r="U196" s="123"/>
      <c r="W196" s="125"/>
      <c r="Y196" s="125"/>
      <c r="Z196" s="125"/>
      <c r="AA196" s="91"/>
      <c r="AB196" s="39"/>
      <c r="AC196" s="39"/>
      <c r="AD196" s="39"/>
      <c r="AE196" s="39"/>
      <c r="AG196" s="38"/>
      <c r="AH196" s="35"/>
      <c r="AI196" s="37"/>
      <c r="AJ196" s="37"/>
      <c r="AK196" s="37"/>
      <c r="AL196" s="37"/>
      <c r="AM196" s="37"/>
      <c r="AN196" s="37"/>
      <c r="AO196" s="37"/>
      <c r="AP196" s="37"/>
      <c r="AQ196" s="37"/>
      <c r="AS196" s="125"/>
      <c r="AT196" s="123"/>
      <c r="AV196" s="125"/>
      <c r="AX196" s="125"/>
      <c r="AY196" s="125"/>
      <c r="AZ196" s="123"/>
      <c r="BB196" s="125"/>
      <c r="BD196" s="125"/>
      <c r="BE196" s="125"/>
      <c r="BF196" s="123"/>
      <c r="BH196" s="125"/>
      <c r="BJ196" s="125"/>
      <c r="BK196" s="125"/>
      <c r="BM196" s="125"/>
      <c r="BN196" s="123"/>
      <c r="BP196" s="125"/>
      <c r="BQ196" s="125"/>
      <c r="BR196" s="125"/>
      <c r="BW196" s="125"/>
      <c r="BX196" s="123"/>
      <c r="BZ196" s="125"/>
      <c r="CA196" s="125"/>
      <c r="CB196" s="125"/>
      <c r="CG196" s="125"/>
      <c r="CH196" s="123"/>
      <c r="CJ196" s="125"/>
      <c r="CK196" s="125"/>
      <c r="CL196" s="125"/>
      <c r="DC196" s="125"/>
      <c r="DD196" s="123"/>
      <c r="DF196" s="125"/>
      <c r="DJ196" s="125"/>
      <c r="DK196" s="125"/>
      <c r="DL196" s="123"/>
      <c r="DN196" s="125"/>
      <c r="DR196" s="125"/>
      <c r="DS196" s="125"/>
      <c r="DT196" s="123"/>
      <c r="DV196" s="125"/>
      <c r="DZ196" s="125"/>
    </row>
    <row r="197" spans="8:130" s="119" customFormat="1">
      <c r="H197" s="125"/>
      <c r="I197" s="123"/>
      <c r="K197" s="125"/>
      <c r="M197" s="125"/>
      <c r="N197" s="125"/>
      <c r="O197" s="123"/>
      <c r="Q197" s="125"/>
      <c r="S197" s="125"/>
      <c r="T197" s="125"/>
      <c r="U197" s="123"/>
      <c r="W197" s="125"/>
      <c r="Y197" s="125"/>
      <c r="Z197" s="125"/>
      <c r="AA197" s="91"/>
      <c r="AB197" s="39"/>
      <c r="AC197" s="39"/>
      <c r="AD197" s="39"/>
      <c r="AE197" s="39"/>
      <c r="AG197" s="38"/>
      <c r="AH197" s="35"/>
      <c r="AI197" s="37"/>
      <c r="AJ197" s="37"/>
      <c r="AK197" s="37"/>
      <c r="AL197" s="37"/>
      <c r="AM197" s="37"/>
      <c r="AN197" s="37"/>
      <c r="AO197" s="37"/>
      <c r="AP197" s="37"/>
      <c r="AQ197" s="37"/>
      <c r="AS197" s="125"/>
      <c r="AT197" s="123"/>
      <c r="AV197" s="125"/>
      <c r="AX197" s="125"/>
      <c r="AY197" s="125"/>
      <c r="AZ197" s="123"/>
      <c r="BB197" s="125"/>
      <c r="BD197" s="125"/>
      <c r="BE197" s="125"/>
      <c r="BF197" s="123"/>
      <c r="BH197" s="125"/>
      <c r="BJ197" s="125"/>
      <c r="BK197" s="125"/>
      <c r="BM197" s="125"/>
      <c r="BN197" s="123"/>
      <c r="BP197" s="125"/>
      <c r="BQ197" s="125"/>
      <c r="BR197" s="125"/>
      <c r="BW197" s="125"/>
      <c r="BX197" s="123"/>
      <c r="BZ197" s="125"/>
      <c r="CA197" s="125"/>
      <c r="CB197" s="125"/>
      <c r="CG197" s="125"/>
      <c r="CH197" s="123"/>
      <c r="CJ197" s="125"/>
      <c r="CK197" s="125"/>
      <c r="CL197" s="125"/>
      <c r="DC197" s="125"/>
      <c r="DD197" s="123"/>
      <c r="DF197" s="125"/>
      <c r="DJ197" s="125"/>
      <c r="DK197" s="125"/>
      <c r="DL197" s="123"/>
      <c r="DN197" s="125"/>
      <c r="DR197" s="125"/>
      <c r="DS197" s="125"/>
      <c r="DT197" s="123"/>
      <c r="DV197" s="125"/>
      <c r="DZ197" s="125"/>
    </row>
    <row r="198" spans="8:130" s="119" customFormat="1">
      <c r="H198" s="125"/>
      <c r="I198" s="123"/>
      <c r="K198" s="125"/>
      <c r="M198" s="125"/>
      <c r="N198" s="125"/>
      <c r="O198" s="123"/>
      <c r="Q198" s="125"/>
      <c r="S198" s="125"/>
      <c r="T198" s="125"/>
      <c r="U198" s="123"/>
      <c r="W198" s="125"/>
      <c r="Y198" s="125"/>
      <c r="Z198" s="125"/>
      <c r="AA198" s="91"/>
      <c r="AB198" s="39"/>
      <c r="AC198" s="39"/>
      <c r="AD198" s="39"/>
      <c r="AE198" s="39"/>
      <c r="AG198" s="38"/>
      <c r="AH198" s="35"/>
      <c r="AI198" s="37"/>
      <c r="AJ198" s="37"/>
      <c r="AK198" s="37"/>
      <c r="AL198" s="37"/>
      <c r="AM198" s="37"/>
      <c r="AN198" s="37"/>
      <c r="AO198" s="37"/>
      <c r="AP198" s="37"/>
      <c r="AQ198" s="37"/>
      <c r="AS198" s="125"/>
      <c r="AT198" s="123"/>
      <c r="AV198" s="125"/>
      <c r="AX198" s="125"/>
      <c r="AY198" s="125"/>
      <c r="AZ198" s="123"/>
      <c r="BB198" s="125"/>
      <c r="BD198" s="125"/>
      <c r="BE198" s="125"/>
      <c r="BF198" s="123"/>
      <c r="BH198" s="125"/>
      <c r="BJ198" s="125"/>
      <c r="BK198" s="125"/>
      <c r="BM198" s="125"/>
      <c r="BN198" s="123"/>
      <c r="BP198" s="125"/>
      <c r="BQ198" s="125"/>
      <c r="BR198" s="125"/>
      <c r="BW198" s="125"/>
      <c r="BX198" s="123"/>
      <c r="BZ198" s="125"/>
      <c r="CA198" s="125"/>
      <c r="CB198" s="125"/>
      <c r="CG198" s="125"/>
      <c r="CH198" s="123"/>
      <c r="CJ198" s="125"/>
      <c r="CK198" s="125"/>
      <c r="CL198" s="125"/>
      <c r="DC198" s="125"/>
      <c r="DD198" s="123"/>
      <c r="DF198" s="125"/>
      <c r="DJ198" s="125"/>
      <c r="DK198" s="125"/>
      <c r="DL198" s="123"/>
      <c r="DN198" s="125"/>
      <c r="DR198" s="125"/>
      <c r="DS198" s="125"/>
      <c r="DT198" s="123"/>
      <c r="DV198" s="125"/>
      <c r="DZ198" s="125"/>
    </row>
    <row r="199" spans="8:130" s="119" customFormat="1">
      <c r="H199" s="125"/>
      <c r="I199" s="123"/>
      <c r="K199" s="125"/>
      <c r="M199" s="125"/>
      <c r="N199" s="125"/>
      <c r="O199" s="123"/>
      <c r="Q199" s="125"/>
      <c r="S199" s="125"/>
      <c r="T199" s="125"/>
      <c r="U199" s="123"/>
      <c r="W199" s="125"/>
      <c r="Y199" s="125"/>
      <c r="Z199" s="125"/>
      <c r="AA199" s="91"/>
      <c r="AB199" s="39"/>
      <c r="AC199" s="39"/>
      <c r="AD199" s="39"/>
      <c r="AE199" s="39"/>
      <c r="AG199" s="38"/>
      <c r="AH199" s="35"/>
      <c r="AI199" s="37"/>
      <c r="AJ199" s="37"/>
      <c r="AK199" s="37"/>
      <c r="AL199" s="37"/>
      <c r="AM199" s="37"/>
      <c r="AN199" s="37"/>
      <c r="AO199" s="37"/>
      <c r="AP199" s="37"/>
      <c r="AQ199" s="37"/>
      <c r="AS199" s="125"/>
      <c r="AT199" s="123"/>
      <c r="AV199" s="125"/>
      <c r="AX199" s="125"/>
      <c r="AY199" s="125"/>
      <c r="AZ199" s="123"/>
      <c r="BB199" s="125"/>
      <c r="BD199" s="125"/>
      <c r="BE199" s="125"/>
      <c r="BF199" s="123"/>
      <c r="BH199" s="125"/>
      <c r="BJ199" s="125"/>
      <c r="BK199" s="125"/>
      <c r="BM199" s="125"/>
      <c r="BN199" s="123"/>
      <c r="BP199" s="125"/>
      <c r="BQ199" s="125"/>
      <c r="BR199" s="125"/>
      <c r="BW199" s="125"/>
      <c r="BX199" s="123"/>
      <c r="BZ199" s="125"/>
      <c r="CA199" s="125"/>
      <c r="CB199" s="125"/>
      <c r="CG199" s="125"/>
      <c r="CH199" s="123"/>
      <c r="CJ199" s="125"/>
      <c r="CK199" s="125"/>
      <c r="CL199" s="125"/>
      <c r="DC199" s="125"/>
      <c r="DD199" s="123"/>
      <c r="DF199" s="125"/>
      <c r="DJ199" s="125"/>
      <c r="DK199" s="125"/>
      <c r="DL199" s="123"/>
      <c r="DN199" s="125"/>
      <c r="DR199" s="125"/>
      <c r="DS199" s="125"/>
      <c r="DT199" s="123"/>
      <c r="DV199" s="125"/>
      <c r="DZ199" s="125"/>
    </row>
    <row r="200" spans="8:130" s="119" customFormat="1">
      <c r="H200" s="125"/>
      <c r="I200" s="123"/>
      <c r="K200" s="125"/>
      <c r="M200" s="125"/>
      <c r="N200" s="125"/>
      <c r="O200" s="123"/>
      <c r="Q200" s="125"/>
      <c r="S200" s="125"/>
      <c r="T200" s="125"/>
      <c r="U200" s="123"/>
      <c r="W200" s="125"/>
      <c r="Y200" s="125"/>
      <c r="Z200" s="125"/>
      <c r="AA200" s="91"/>
      <c r="AB200" s="39"/>
      <c r="AC200" s="39"/>
      <c r="AD200" s="39"/>
      <c r="AE200" s="39"/>
      <c r="AG200" s="38"/>
      <c r="AH200" s="35"/>
      <c r="AI200" s="37"/>
      <c r="AJ200" s="37"/>
      <c r="AK200" s="37"/>
      <c r="AL200" s="37"/>
      <c r="AM200" s="37"/>
      <c r="AN200" s="37"/>
      <c r="AO200" s="37"/>
      <c r="AP200" s="37"/>
      <c r="AQ200" s="37"/>
      <c r="AS200" s="125"/>
      <c r="AT200" s="123"/>
      <c r="AV200" s="125"/>
      <c r="AX200" s="125"/>
      <c r="AY200" s="125"/>
      <c r="AZ200" s="123"/>
      <c r="BB200" s="125"/>
      <c r="BD200" s="125"/>
      <c r="BE200" s="125"/>
      <c r="BF200" s="123"/>
      <c r="BH200" s="125"/>
      <c r="BJ200" s="125"/>
      <c r="BK200" s="125"/>
      <c r="BM200" s="125"/>
      <c r="BN200" s="123"/>
      <c r="BP200" s="125"/>
      <c r="BQ200" s="125"/>
      <c r="BR200" s="125"/>
      <c r="BW200" s="125"/>
      <c r="BX200" s="123"/>
      <c r="BZ200" s="125"/>
      <c r="CA200" s="125"/>
      <c r="CB200" s="125"/>
      <c r="CG200" s="125"/>
      <c r="CH200" s="123"/>
      <c r="CJ200" s="125"/>
      <c r="CK200" s="125"/>
      <c r="CL200" s="125"/>
      <c r="DC200" s="125"/>
      <c r="DD200" s="123"/>
      <c r="DF200" s="125"/>
      <c r="DJ200" s="125"/>
      <c r="DK200" s="125"/>
      <c r="DL200" s="123"/>
      <c r="DN200" s="125"/>
      <c r="DR200" s="125"/>
      <c r="DS200" s="125"/>
      <c r="DT200" s="123"/>
      <c r="DV200" s="125"/>
      <c r="DZ200" s="125"/>
    </row>
    <row r="201" spans="8:130" s="119" customFormat="1">
      <c r="H201" s="125"/>
      <c r="I201" s="123"/>
      <c r="K201" s="125"/>
      <c r="M201" s="125"/>
      <c r="N201" s="125"/>
      <c r="O201" s="123"/>
      <c r="Q201" s="125"/>
      <c r="S201" s="125"/>
      <c r="T201" s="125"/>
      <c r="U201" s="123"/>
      <c r="W201" s="125"/>
      <c r="Y201" s="125"/>
      <c r="Z201" s="125"/>
      <c r="AA201" s="91"/>
      <c r="AB201" s="39"/>
      <c r="AC201" s="39"/>
      <c r="AD201" s="39"/>
      <c r="AE201" s="39"/>
      <c r="AG201" s="38"/>
      <c r="AH201" s="35"/>
      <c r="AI201" s="37"/>
      <c r="AJ201" s="37"/>
      <c r="AK201" s="37"/>
      <c r="AL201" s="37"/>
      <c r="AM201" s="37"/>
      <c r="AN201" s="37"/>
      <c r="AO201" s="37"/>
      <c r="AP201" s="37"/>
      <c r="AQ201" s="37"/>
      <c r="AS201" s="125"/>
      <c r="AT201" s="123"/>
      <c r="AV201" s="125"/>
      <c r="AX201" s="125"/>
      <c r="AY201" s="125"/>
      <c r="AZ201" s="123"/>
      <c r="BB201" s="125"/>
      <c r="BD201" s="125"/>
      <c r="BE201" s="125"/>
      <c r="BF201" s="123"/>
      <c r="BH201" s="125"/>
      <c r="BJ201" s="125"/>
      <c r="BK201" s="125"/>
      <c r="BM201" s="125"/>
      <c r="BN201" s="123"/>
      <c r="BP201" s="125"/>
      <c r="BQ201" s="125"/>
      <c r="BR201" s="125"/>
      <c r="BW201" s="125"/>
      <c r="BX201" s="123"/>
      <c r="BZ201" s="125"/>
      <c r="CA201" s="125"/>
      <c r="CB201" s="125"/>
      <c r="CG201" s="125"/>
      <c r="CH201" s="123"/>
      <c r="CJ201" s="125"/>
      <c r="CK201" s="125"/>
      <c r="CL201" s="125"/>
      <c r="DC201" s="125"/>
      <c r="DD201" s="123"/>
      <c r="DF201" s="125"/>
      <c r="DJ201" s="125"/>
      <c r="DK201" s="125"/>
      <c r="DL201" s="123"/>
      <c r="DN201" s="125"/>
      <c r="DR201" s="125"/>
      <c r="DS201" s="125"/>
      <c r="DT201" s="123"/>
      <c r="DV201" s="125"/>
      <c r="DZ201" s="125"/>
    </row>
    <row r="202" spans="8:130" s="119" customFormat="1">
      <c r="H202" s="125"/>
      <c r="I202" s="123"/>
      <c r="K202" s="125"/>
      <c r="M202" s="125"/>
      <c r="N202" s="125"/>
      <c r="O202" s="123"/>
      <c r="Q202" s="125"/>
      <c r="S202" s="125"/>
      <c r="T202" s="125"/>
      <c r="U202" s="123"/>
      <c r="W202" s="125"/>
      <c r="Y202" s="125"/>
      <c r="Z202" s="125"/>
      <c r="AA202" s="91"/>
      <c r="AB202" s="39"/>
      <c r="AC202" s="39"/>
      <c r="AD202" s="39"/>
      <c r="AE202" s="39"/>
      <c r="AG202" s="38"/>
      <c r="AH202" s="35"/>
      <c r="AI202" s="37"/>
      <c r="AJ202" s="37"/>
      <c r="AK202" s="37"/>
      <c r="AL202" s="37"/>
      <c r="AM202" s="37"/>
      <c r="AN202" s="37"/>
      <c r="AO202" s="37"/>
      <c r="AP202" s="37"/>
      <c r="AQ202" s="37"/>
      <c r="AS202" s="125"/>
      <c r="AT202" s="123"/>
      <c r="AV202" s="125"/>
      <c r="AX202" s="125"/>
      <c r="AY202" s="125"/>
      <c r="AZ202" s="123"/>
      <c r="BB202" s="125"/>
      <c r="BD202" s="125"/>
      <c r="BE202" s="125"/>
      <c r="BF202" s="123"/>
      <c r="BH202" s="125"/>
      <c r="BJ202" s="125"/>
      <c r="BK202" s="125"/>
      <c r="BM202" s="125"/>
      <c r="BN202" s="123"/>
      <c r="BP202" s="125"/>
      <c r="BQ202" s="125"/>
      <c r="BR202" s="125"/>
      <c r="BW202" s="125"/>
      <c r="BX202" s="123"/>
      <c r="BZ202" s="125"/>
      <c r="CA202" s="125"/>
      <c r="CB202" s="125"/>
      <c r="CG202" s="125"/>
      <c r="CH202" s="123"/>
      <c r="CJ202" s="125"/>
      <c r="CK202" s="125"/>
      <c r="CL202" s="125"/>
      <c r="DC202" s="125"/>
      <c r="DD202" s="123"/>
      <c r="DF202" s="125"/>
      <c r="DJ202" s="125"/>
      <c r="DK202" s="125"/>
      <c r="DL202" s="123"/>
      <c r="DN202" s="125"/>
      <c r="DR202" s="125"/>
      <c r="DS202" s="125"/>
      <c r="DT202" s="123"/>
      <c r="DV202" s="125"/>
      <c r="DZ202" s="125"/>
    </row>
    <row r="203" spans="8:130" s="119" customFormat="1">
      <c r="H203" s="125"/>
      <c r="I203" s="123"/>
      <c r="K203" s="125"/>
      <c r="M203" s="125"/>
      <c r="N203" s="125"/>
      <c r="O203" s="123"/>
      <c r="Q203" s="125"/>
      <c r="S203" s="125"/>
      <c r="T203" s="125"/>
      <c r="U203" s="123"/>
      <c r="W203" s="125"/>
      <c r="Y203" s="125"/>
      <c r="Z203" s="125"/>
      <c r="AA203" s="91"/>
      <c r="AB203" s="39"/>
      <c r="AC203" s="39"/>
      <c r="AD203" s="39"/>
      <c r="AE203" s="39"/>
      <c r="AG203" s="38"/>
      <c r="AH203" s="35"/>
      <c r="AI203" s="37"/>
      <c r="AJ203" s="37"/>
      <c r="AK203" s="37"/>
      <c r="AL203" s="37"/>
      <c r="AM203" s="37"/>
      <c r="AN203" s="37"/>
      <c r="AO203" s="37"/>
      <c r="AP203" s="37"/>
      <c r="AQ203" s="37"/>
      <c r="AS203" s="125"/>
      <c r="AT203" s="123"/>
      <c r="AV203" s="125"/>
      <c r="AX203" s="125"/>
      <c r="AY203" s="125"/>
      <c r="AZ203" s="123"/>
      <c r="BB203" s="125"/>
      <c r="BD203" s="125"/>
      <c r="BE203" s="125"/>
      <c r="BF203" s="123"/>
      <c r="BH203" s="125"/>
      <c r="BJ203" s="125"/>
      <c r="BK203" s="125"/>
      <c r="BM203" s="125"/>
      <c r="BN203" s="123"/>
      <c r="BP203" s="125"/>
      <c r="BQ203" s="125"/>
      <c r="BR203" s="125"/>
      <c r="BW203" s="125"/>
      <c r="BX203" s="123"/>
      <c r="BZ203" s="125"/>
      <c r="CA203" s="125"/>
      <c r="CB203" s="125"/>
      <c r="CG203" s="125"/>
      <c r="CH203" s="123"/>
      <c r="CJ203" s="125"/>
      <c r="CK203" s="125"/>
      <c r="CL203" s="125"/>
      <c r="DC203" s="125"/>
      <c r="DD203" s="123"/>
      <c r="DF203" s="125"/>
      <c r="DJ203" s="125"/>
      <c r="DK203" s="125"/>
      <c r="DL203" s="123"/>
      <c r="DN203" s="125"/>
      <c r="DR203" s="125"/>
      <c r="DS203" s="125"/>
      <c r="DT203" s="123"/>
      <c r="DV203" s="125"/>
      <c r="DZ203" s="125"/>
    </row>
    <row r="204" spans="8:130" s="119" customFormat="1">
      <c r="H204" s="125"/>
      <c r="I204" s="123"/>
      <c r="K204" s="125"/>
      <c r="M204" s="125"/>
      <c r="N204" s="125"/>
      <c r="O204" s="123"/>
      <c r="Q204" s="125"/>
      <c r="S204" s="125"/>
      <c r="T204" s="125"/>
      <c r="U204" s="123"/>
      <c r="W204" s="125"/>
      <c r="Y204" s="125"/>
      <c r="Z204" s="125"/>
      <c r="AA204" s="91"/>
      <c r="AB204" s="39"/>
      <c r="AC204" s="39"/>
      <c r="AD204" s="39"/>
      <c r="AE204" s="39"/>
      <c r="AG204" s="38"/>
      <c r="AH204" s="35"/>
      <c r="AI204" s="37"/>
      <c r="AJ204" s="37"/>
      <c r="AK204" s="37"/>
      <c r="AL204" s="37"/>
      <c r="AM204" s="37"/>
      <c r="AN204" s="37"/>
      <c r="AO204" s="37"/>
      <c r="AP204" s="37"/>
      <c r="AQ204" s="37"/>
      <c r="AS204" s="125"/>
      <c r="AT204" s="123"/>
      <c r="AV204" s="125"/>
      <c r="AX204" s="125"/>
      <c r="AY204" s="125"/>
      <c r="AZ204" s="123"/>
      <c r="BB204" s="125"/>
      <c r="BD204" s="125"/>
      <c r="BE204" s="125"/>
      <c r="BF204" s="123"/>
      <c r="BH204" s="125"/>
      <c r="BJ204" s="125"/>
      <c r="BK204" s="125"/>
      <c r="BM204" s="125"/>
      <c r="BN204" s="123"/>
      <c r="BP204" s="125"/>
      <c r="BQ204" s="125"/>
      <c r="BR204" s="125"/>
      <c r="BW204" s="125"/>
      <c r="BX204" s="123"/>
      <c r="BZ204" s="125"/>
      <c r="CA204" s="125"/>
      <c r="CB204" s="125"/>
      <c r="CG204" s="125"/>
      <c r="CH204" s="123"/>
      <c r="CJ204" s="125"/>
      <c r="CK204" s="125"/>
      <c r="CL204" s="125"/>
      <c r="DC204" s="125"/>
      <c r="DD204" s="123"/>
      <c r="DF204" s="125"/>
      <c r="DJ204" s="125"/>
      <c r="DK204" s="125"/>
      <c r="DL204" s="123"/>
      <c r="DN204" s="125"/>
      <c r="DR204" s="125"/>
      <c r="DS204" s="125"/>
      <c r="DT204" s="123"/>
      <c r="DV204" s="125"/>
      <c r="DZ204" s="125"/>
    </row>
    <row r="205" spans="8:130" s="119" customFormat="1">
      <c r="H205" s="125"/>
      <c r="I205" s="123"/>
      <c r="K205" s="125"/>
      <c r="M205" s="125"/>
      <c r="N205" s="125"/>
      <c r="O205" s="123"/>
      <c r="Q205" s="125"/>
      <c r="S205" s="125"/>
      <c r="T205" s="125"/>
      <c r="U205" s="123"/>
      <c r="W205" s="125"/>
      <c r="Y205" s="125"/>
      <c r="Z205" s="125"/>
      <c r="AA205" s="91"/>
      <c r="AB205" s="39"/>
      <c r="AC205" s="39"/>
      <c r="AD205" s="39"/>
      <c r="AE205" s="39"/>
      <c r="AG205" s="38"/>
      <c r="AH205" s="35"/>
      <c r="AI205" s="37"/>
      <c r="AJ205" s="37"/>
      <c r="AK205" s="37"/>
      <c r="AL205" s="37"/>
      <c r="AM205" s="37"/>
      <c r="AN205" s="37"/>
      <c r="AO205" s="37"/>
      <c r="AP205" s="37"/>
      <c r="AQ205" s="37"/>
      <c r="AS205" s="125"/>
      <c r="AT205" s="123"/>
      <c r="AV205" s="125"/>
      <c r="AX205" s="125"/>
      <c r="AY205" s="125"/>
      <c r="AZ205" s="123"/>
      <c r="BB205" s="125"/>
      <c r="BD205" s="125"/>
      <c r="BE205" s="125"/>
      <c r="BF205" s="123"/>
      <c r="BH205" s="125"/>
      <c r="BJ205" s="125"/>
      <c r="BK205" s="125"/>
      <c r="BM205" s="125"/>
      <c r="BN205" s="123"/>
      <c r="BP205" s="125"/>
      <c r="BQ205" s="125"/>
      <c r="BR205" s="125"/>
      <c r="BW205" s="125"/>
      <c r="BX205" s="123"/>
      <c r="BZ205" s="125"/>
      <c r="CA205" s="125"/>
      <c r="CB205" s="125"/>
      <c r="CG205" s="125"/>
      <c r="CH205" s="123"/>
      <c r="CJ205" s="125"/>
      <c r="CK205" s="125"/>
      <c r="CL205" s="125"/>
      <c r="DC205" s="125"/>
      <c r="DD205" s="123"/>
      <c r="DF205" s="125"/>
      <c r="DJ205" s="125"/>
      <c r="DK205" s="125"/>
      <c r="DL205" s="123"/>
      <c r="DN205" s="125"/>
      <c r="DR205" s="125"/>
      <c r="DS205" s="125"/>
      <c r="DT205" s="123"/>
      <c r="DV205" s="125"/>
      <c r="DZ205" s="125"/>
    </row>
    <row r="206" spans="8:130" s="119" customFormat="1">
      <c r="H206" s="125"/>
      <c r="I206" s="123"/>
      <c r="K206" s="125"/>
      <c r="M206" s="125"/>
      <c r="N206" s="125"/>
      <c r="O206" s="123"/>
      <c r="Q206" s="125"/>
      <c r="S206" s="125"/>
      <c r="T206" s="125"/>
      <c r="U206" s="123"/>
      <c r="W206" s="125"/>
      <c r="Y206" s="125"/>
      <c r="Z206" s="125"/>
      <c r="AA206" s="91"/>
      <c r="AB206" s="39"/>
      <c r="AC206" s="39"/>
      <c r="AD206" s="39"/>
      <c r="AE206" s="39"/>
      <c r="AG206" s="38"/>
      <c r="AH206" s="35"/>
      <c r="AI206" s="37"/>
      <c r="AJ206" s="37"/>
      <c r="AK206" s="37"/>
      <c r="AL206" s="37"/>
      <c r="AM206" s="37"/>
      <c r="AN206" s="37"/>
      <c r="AO206" s="37"/>
      <c r="AP206" s="37"/>
      <c r="AQ206" s="37"/>
      <c r="AS206" s="125"/>
      <c r="AT206" s="123"/>
      <c r="AV206" s="125"/>
      <c r="AX206" s="125"/>
      <c r="AY206" s="125"/>
      <c r="AZ206" s="123"/>
      <c r="BB206" s="125"/>
      <c r="BD206" s="125"/>
      <c r="BE206" s="125"/>
      <c r="BF206" s="123"/>
      <c r="BH206" s="125"/>
      <c r="BJ206" s="125"/>
      <c r="BK206" s="125"/>
      <c r="BM206" s="125"/>
      <c r="BN206" s="123"/>
      <c r="BP206" s="125"/>
      <c r="BQ206" s="125"/>
      <c r="BR206" s="125"/>
      <c r="BW206" s="125"/>
      <c r="BX206" s="123"/>
      <c r="BZ206" s="125"/>
      <c r="CA206" s="125"/>
      <c r="CB206" s="125"/>
      <c r="CG206" s="125"/>
      <c r="CH206" s="123"/>
      <c r="CJ206" s="125"/>
      <c r="CK206" s="125"/>
      <c r="CL206" s="125"/>
      <c r="DC206" s="125"/>
      <c r="DD206" s="123"/>
      <c r="DF206" s="125"/>
      <c r="DJ206" s="125"/>
      <c r="DK206" s="125"/>
      <c r="DL206" s="123"/>
      <c r="DN206" s="125"/>
      <c r="DR206" s="125"/>
      <c r="DS206" s="125"/>
      <c r="DT206" s="123"/>
      <c r="DV206" s="125"/>
      <c r="DZ206" s="125"/>
    </row>
    <row r="207" spans="8:130" s="119" customFormat="1">
      <c r="H207" s="125"/>
      <c r="I207" s="123"/>
      <c r="K207" s="125"/>
      <c r="M207" s="125"/>
      <c r="N207" s="125"/>
      <c r="O207" s="123"/>
      <c r="Q207" s="125"/>
      <c r="S207" s="125"/>
      <c r="T207" s="125"/>
      <c r="U207" s="123"/>
      <c r="W207" s="125"/>
      <c r="Y207" s="125"/>
      <c r="Z207" s="125"/>
      <c r="AA207" s="91"/>
      <c r="AB207" s="39"/>
      <c r="AC207" s="39"/>
      <c r="AD207" s="39"/>
      <c r="AE207" s="39"/>
      <c r="AG207" s="38"/>
      <c r="AH207" s="35"/>
      <c r="AI207" s="37"/>
      <c r="AJ207" s="37"/>
      <c r="AK207" s="37"/>
      <c r="AL207" s="37"/>
      <c r="AM207" s="37"/>
      <c r="AN207" s="37"/>
      <c r="AO207" s="37"/>
      <c r="AP207" s="37"/>
      <c r="AQ207" s="37"/>
      <c r="AS207" s="125"/>
      <c r="AT207" s="123"/>
      <c r="AV207" s="125"/>
      <c r="AX207" s="125"/>
      <c r="AY207" s="125"/>
      <c r="AZ207" s="123"/>
      <c r="BB207" s="125"/>
      <c r="BD207" s="125"/>
      <c r="BE207" s="125"/>
      <c r="BF207" s="123"/>
      <c r="BH207" s="125"/>
      <c r="BJ207" s="125"/>
      <c r="BK207" s="125"/>
      <c r="BM207" s="125"/>
      <c r="BN207" s="123"/>
      <c r="BP207" s="125"/>
      <c r="BQ207" s="125"/>
      <c r="BR207" s="125"/>
      <c r="BW207" s="125"/>
      <c r="BX207" s="123"/>
      <c r="BZ207" s="125"/>
      <c r="CA207" s="125"/>
      <c r="CB207" s="125"/>
      <c r="CG207" s="125"/>
      <c r="CH207" s="123"/>
      <c r="CJ207" s="125"/>
      <c r="CK207" s="125"/>
      <c r="CL207" s="125"/>
      <c r="DC207" s="125"/>
      <c r="DD207" s="123"/>
      <c r="DF207" s="125"/>
      <c r="DJ207" s="125"/>
      <c r="DK207" s="125"/>
      <c r="DL207" s="123"/>
      <c r="DN207" s="125"/>
      <c r="DR207" s="125"/>
      <c r="DS207" s="125"/>
      <c r="DT207" s="123"/>
      <c r="DV207" s="125"/>
      <c r="DZ207" s="125"/>
    </row>
    <row r="208" spans="8:130" s="119" customFormat="1">
      <c r="H208" s="125"/>
      <c r="I208" s="123"/>
      <c r="K208" s="125"/>
      <c r="M208" s="125"/>
      <c r="N208" s="125"/>
      <c r="O208" s="123"/>
      <c r="Q208" s="125"/>
      <c r="S208" s="125"/>
      <c r="T208" s="125"/>
      <c r="U208" s="123"/>
      <c r="W208" s="125"/>
      <c r="Y208" s="125"/>
      <c r="Z208" s="125"/>
      <c r="AA208" s="91"/>
      <c r="AB208" s="39"/>
      <c r="AC208" s="39"/>
      <c r="AD208" s="39"/>
      <c r="AE208" s="39"/>
      <c r="AG208" s="38"/>
      <c r="AH208" s="35"/>
      <c r="AI208" s="37"/>
      <c r="AJ208" s="37"/>
      <c r="AK208" s="37"/>
      <c r="AL208" s="37"/>
      <c r="AM208" s="37"/>
      <c r="AN208" s="37"/>
      <c r="AO208" s="37"/>
      <c r="AP208" s="37"/>
      <c r="AQ208" s="37"/>
      <c r="AS208" s="125"/>
      <c r="AT208" s="123"/>
      <c r="AV208" s="125"/>
      <c r="AX208" s="125"/>
      <c r="AY208" s="125"/>
      <c r="AZ208" s="123"/>
      <c r="BB208" s="125"/>
      <c r="BD208" s="125"/>
      <c r="BE208" s="125"/>
      <c r="BF208" s="123"/>
      <c r="BH208" s="125"/>
      <c r="BJ208" s="125"/>
      <c r="BK208" s="125"/>
      <c r="BM208" s="125"/>
      <c r="BN208" s="123"/>
      <c r="BP208" s="125"/>
      <c r="BQ208" s="125"/>
      <c r="BR208" s="125"/>
      <c r="BW208" s="125"/>
      <c r="BX208" s="123"/>
      <c r="BZ208" s="125"/>
      <c r="CA208" s="125"/>
      <c r="CB208" s="125"/>
      <c r="CG208" s="125"/>
      <c r="CH208" s="123"/>
      <c r="CJ208" s="125"/>
      <c r="CK208" s="125"/>
      <c r="CL208" s="125"/>
      <c r="DC208" s="125"/>
      <c r="DD208" s="123"/>
      <c r="DF208" s="125"/>
      <c r="DJ208" s="125"/>
      <c r="DK208" s="125"/>
      <c r="DL208" s="123"/>
      <c r="DN208" s="125"/>
      <c r="DR208" s="125"/>
      <c r="DS208" s="125"/>
      <c r="DT208" s="123"/>
      <c r="DV208" s="125"/>
      <c r="DZ208" s="125"/>
    </row>
    <row r="209" spans="8:130" s="119" customFormat="1">
      <c r="H209" s="125"/>
      <c r="I209" s="123"/>
      <c r="K209" s="125"/>
      <c r="M209" s="125"/>
      <c r="N209" s="125"/>
      <c r="O209" s="123"/>
      <c r="Q209" s="125"/>
      <c r="S209" s="125"/>
      <c r="T209" s="125"/>
      <c r="U209" s="123"/>
      <c r="W209" s="125"/>
      <c r="Y209" s="125"/>
      <c r="Z209" s="125"/>
      <c r="AA209" s="91"/>
      <c r="AB209" s="39"/>
      <c r="AC209" s="39"/>
      <c r="AD209" s="39"/>
      <c r="AE209" s="39"/>
      <c r="AG209" s="38"/>
      <c r="AH209" s="35"/>
      <c r="AI209" s="37"/>
      <c r="AJ209" s="37"/>
      <c r="AK209" s="37"/>
      <c r="AL209" s="37"/>
      <c r="AM209" s="37"/>
      <c r="AN209" s="37"/>
      <c r="AO209" s="37"/>
      <c r="AP209" s="37"/>
      <c r="AQ209" s="37"/>
      <c r="AS209" s="125"/>
      <c r="AT209" s="123"/>
      <c r="AV209" s="125"/>
      <c r="AX209" s="125"/>
      <c r="AY209" s="125"/>
      <c r="AZ209" s="123"/>
      <c r="BB209" s="125"/>
      <c r="BD209" s="125"/>
      <c r="BE209" s="125"/>
      <c r="BF209" s="123"/>
      <c r="BH209" s="125"/>
      <c r="BJ209" s="125"/>
      <c r="BK209" s="125"/>
      <c r="BM209" s="125"/>
      <c r="BN209" s="123"/>
      <c r="BP209" s="125"/>
      <c r="BQ209" s="125"/>
      <c r="BR209" s="125"/>
      <c r="BW209" s="125"/>
      <c r="BX209" s="123"/>
      <c r="BZ209" s="125"/>
      <c r="CA209" s="125"/>
      <c r="CB209" s="125"/>
      <c r="CG209" s="125"/>
      <c r="CH209" s="123"/>
      <c r="CJ209" s="125"/>
      <c r="CK209" s="125"/>
      <c r="CL209" s="125"/>
      <c r="DC209" s="125"/>
      <c r="DD209" s="123"/>
      <c r="DF209" s="125"/>
      <c r="DJ209" s="125"/>
      <c r="DK209" s="125"/>
      <c r="DL209" s="123"/>
      <c r="DN209" s="125"/>
      <c r="DR209" s="125"/>
      <c r="DS209" s="125"/>
      <c r="DT209" s="123"/>
      <c r="DV209" s="125"/>
      <c r="DZ209" s="125"/>
    </row>
    <row r="210" spans="8:130" s="119" customFormat="1">
      <c r="H210" s="125"/>
      <c r="I210" s="123"/>
      <c r="K210" s="125"/>
      <c r="M210" s="125"/>
      <c r="N210" s="125"/>
      <c r="O210" s="123"/>
      <c r="Q210" s="125"/>
      <c r="S210" s="125"/>
      <c r="T210" s="125"/>
      <c r="U210" s="123"/>
      <c r="W210" s="125"/>
      <c r="Y210" s="125"/>
      <c r="Z210" s="125"/>
      <c r="AA210" s="91"/>
      <c r="AB210" s="39"/>
      <c r="AC210" s="39"/>
      <c r="AD210" s="39"/>
      <c r="AE210" s="39"/>
      <c r="AG210" s="38"/>
      <c r="AH210" s="35"/>
      <c r="AI210" s="37"/>
      <c r="AJ210" s="37"/>
      <c r="AK210" s="37"/>
      <c r="AL210" s="37"/>
      <c r="AM210" s="37"/>
      <c r="AN210" s="37"/>
      <c r="AO210" s="37"/>
      <c r="AP210" s="37"/>
      <c r="AQ210" s="37"/>
      <c r="AS210" s="125"/>
      <c r="AT210" s="123"/>
      <c r="AV210" s="125"/>
      <c r="AX210" s="125"/>
      <c r="AY210" s="125"/>
      <c r="AZ210" s="123"/>
      <c r="BB210" s="125"/>
      <c r="BD210" s="125"/>
      <c r="BE210" s="125"/>
      <c r="BF210" s="123"/>
      <c r="BH210" s="125"/>
      <c r="BJ210" s="125"/>
      <c r="BK210" s="125"/>
      <c r="BM210" s="125"/>
      <c r="BN210" s="123"/>
      <c r="BP210" s="125"/>
      <c r="BQ210" s="125"/>
      <c r="BR210" s="125"/>
      <c r="BW210" s="125"/>
      <c r="BX210" s="123"/>
      <c r="BZ210" s="125"/>
      <c r="CA210" s="125"/>
      <c r="CB210" s="125"/>
      <c r="CG210" s="125"/>
      <c r="CH210" s="123"/>
      <c r="CJ210" s="125"/>
      <c r="CK210" s="125"/>
      <c r="CL210" s="125"/>
      <c r="DC210" s="125"/>
      <c r="DD210" s="123"/>
      <c r="DF210" s="125"/>
      <c r="DJ210" s="125"/>
      <c r="DK210" s="125"/>
      <c r="DL210" s="123"/>
      <c r="DN210" s="125"/>
      <c r="DR210" s="125"/>
      <c r="DS210" s="125"/>
      <c r="DT210" s="123"/>
      <c r="DV210" s="125"/>
      <c r="DZ210" s="125"/>
    </row>
    <row r="211" spans="8:130" s="119" customFormat="1">
      <c r="H211" s="125"/>
      <c r="I211" s="123"/>
      <c r="K211" s="125"/>
      <c r="M211" s="125"/>
      <c r="N211" s="125"/>
      <c r="O211" s="123"/>
      <c r="Q211" s="125"/>
      <c r="S211" s="125"/>
      <c r="T211" s="125"/>
      <c r="U211" s="123"/>
      <c r="W211" s="125"/>
      <c r="Y211" s="125"/>
      <c r="Z211" s="125"/>
      <c r="AA211" s="91"/>
      <c r="AB211" s="39"/>
      <c r="AC211" s="39"/>
      <c r="AD211" s="39"/>
      <c r="AE211" s="39"/>
      <c r="AG211" s="38"/>
      <c r="AH211" s="35"/>
      <c r="AI211" s="37"/>
      <c r="AJ211" s="37"/>
      <c r="AK211" s="37"/>
      <c r="AL211" s="37"/>
      <c r="AM211" s="37"/>
      <c r="AN211" s="37"/>
      <c r="AO211" s="37"/>
      <c r="AP211" s="37"/>
      <c r="AQ211" s="37"/>
      <c r="AS211" s="125"/>
      <c r="AT211" s="123"/>
      <c r="AV211" s="125"/>
      <c r="AX211" s="125"/>
      <c r="AY211" s="125"/>
      <c r="AZ211" s="123"/>
      <c r="BB211" s="125"/>
      <c r="BD211" s="125"/>
      <c r="BE211" s="125"/>
      <c r="BF211" s="123"/>
      <c r="BH211" s="125"/>
      <c r="BJ211" s="125"/>
      <c r="BK211" s="125"/>
      <c r="BM211" s="125"/>
      <c r="BN211" s="123"/>
      <c r="BP211" s="125"/>
      <c r="BQ211" s="125"/>
      <c r="BR211" s="125"/>
      <c r="BW211" s="125"/>
      <c r="BX211" s="123"/>
      <c r="BZ211" s="125"/>
      <c r="CA211" s="125"/>
      <c r="CB211" s="125"/>
      <c r="CG211" s="125"/>
      <c r="CH211" s="123"/>
      <c r="CJ211" s="125"/>
      <c r="CK211" s="125"/>
      <c r="CL211" s="125"/>
      <c r="DC211" s="125"/>
      <c r="DD211" s="123"/>
      <c r="DF211" s="125"/>
      <c r="DJ211" s="125"/>
      <c r="DK211" s="125"/>
      <c r="DL211" s="123"/>
      <c r="DN211" s="125"/>
      <c r="DR211" s="125"/>
      <c r="DS211" s="125"/>
      <c r="DT211" s="123"/>
      <c r="DV211" s="125"/>
      <c r="DZ211" s="125"/>
    </row>
    <row r="212" spans="8:130" s="119" customFormat="1">
      <c r="H212" s="125"/>
      <c r="I212" s="123"/>
      <c r="K212" s="125"/>
      <c r="M212" s="125"/>
      <c r="N212" s="125"/>
      <c r="O212" s="123"/>
      <c r="Q212" s="125"/>
      <c r="S212" s="125"/>
      <c r="T212" s="125"/>
      <c r="U212" s="123"/>
      <c r="W212" s="125"/>
      <c r="Y212" s="125"/>
      <c r="Z212" s="125"/>
      <c r="AA212" s="91"/>
      <c r="AB212" s="39"/>
      <c r="AC212" s="39"/>
      <c r="AD212" s="39"/>
      <c r="AE212" s="39"/>
      <c r="AG212" s="38"/>
      <c r="AH212" s="35"/>
      <c r="AI212" s="37"/>
      <c r="AJ212" s="37"/>
      <c r="AK212" s="37"/>
      <c r="AL212" s="37"/>
      <c r="AM212" s="37"/>
      <c r="AN212" s="37"/>
      <c r="AO212" s="37"/>
      <c r="AP212" s="37"/>
      <c r="AQ212" s="37"/>
      <c r="AS212" s="125"/>
      <c r="AT212" s="123"/>
      <c r="AV212" s="125"/>
      <c r="AX212" s="125"/>
      <c r="AY212" s="125"/>
      <c r="AZ212" s="123"/>
      <c r="BB212" s="125"/>
      <c r="BD212" s="125"/>
      <c r="BE212" s="125"/>
      <c r="BF212" s="123"/>
      <c r="BH212" s="125"/>
      <c r="BJ212" s="125"/>
      <c r="BK212" s="125"/>
      <c r="BM212" s="125"/>
      <c r="BN212" s="123"/>
      <c r="BP212" s="125"/>
      <c r="BQ212" s="125"/>
      <c r="BR212" s="125"/>
      <c r="BW212" s="125"/>
      <c r="BX212" s="123"/>
      <c r="BZ212" s="125"/>
      <c r="CA212" s="125"/>
      <c r="CB212" s="125"/>
      <c r="CG212" s="125"/>
      <c r="CH212" s="123"/>
      <c r="CJ212" s="125"/>
      <c r="CK212" s="125"/>
      <c r="CL212" s="125"/>
      <c r="DC212" s="125"/>
      <c r="DD212" s="123"/>
      <c r="DF212" s="125"/>
      <c r="DJ212" s="125"/>
      <c r="DK212" s="125"/>
      <c r="DL212" s="123"/>
      <c r="DN212" s="125"/>
      <c r="DR212" s="125"/>
      <c r="DS212" s="125"/>
      <c r="DT212" s="123"/>
      <c r="DV212" s="125"/>
      <c r="DZ212" s="125"/>
    </row>
    <row r="213" spans="8:130" s="119" customFormat="1">
      <c r="H213" s="125"/>
      <c r="I213" s="123"/>
      <c r="K213" s="125"/>
      <c r="M213" s="125"/>
      <c r="N213" s="125"/>
      <c r="O213" s="123"/>
      <c r="Q213" s="125"/>
      <c r="S213" s="125"/>
      <c r="T213" s="125"/>
      <c r="U213" s="123"/>
      <c r="W213" s="125"/>
      <c r="Y213" s="125"/>
      <c r="Z213" s="125"/>
      <c r="AA213" s="91"/>
      <c r="AB213" s="39"/>
      <c r="AC213" s="39"/>
      <c r="AD213" s="39"/>
      <c r="AE213" s="39"/>
      <c r="AG213" s="38"/>
      <c r="AH213" s="35"/>
      <c r="AI213" s="37"/>
      <c r="AJ213" s="37"/>
      <c r="AK213" s="37"/>
      <c r="AL213" s="37"/>
      <c r="AM213" s="37"/>
      <c r="AN213" s="37"/>
      <c r="AO213" s="37"/>
      <c r="AP213" s="37"/>
      <c r="AQ213" s="37"/>
      <c r="AS213" s="125"/>
      <c r="AT213" s="123"/>
      <c r="AV213" s="125"/>
      <c r="AX213" s="125"/>
      <c r="AY213" s="125"/>
      <c r="AZ213" s="123"/>
      <c r="BB213" s="125"/>
      <c r="BD213" s="125"/>
      <c r="BE213" s="125"/>
      <c r="BF213" s="123"/>
      <c r="BH213" s="125"/>
      <c r="BJ213" s="125"/>
      <c r="BK213" s="125"/>
      <c r="BM213" s="125"/>
      <c r="BN213" s="123"/>
      <c r="BP213" s="125"/>
      <c r="BQ213" s="125"/>
      <c r="BR213" s="125"/>
      <c r="BW213" s="125"/>
      <c r="BX213" s="123"/>
      <c r="BZ213" s="125"/>
      <c r="CA213" s="125"/>
      <c r="CB213" s="125"/>
      <c r="CG213" s="125"/>
      <c r="CH213" s="123"/>
      <c r="CJ213" s="125"/>
      <c r="CK213" s="125"/>
      <c r="CL213" s="125"/>
      <c r="DC213" s="125"/>
      <c r="DD213" s="123"/>
      <c r="DF213" s="125"/>
      <c r="DJ213" s="125"/>
      <c r="DK213" s="125"/>
      <c r="DL213" s="123"/>
      <c r="DN213" s="125"/>
      <c r="DR213" s="125"/>
      <c r="DS213" s="125"/>
      <c r="DT213" s="123"/>
      <c r="DV213" s="125"/>
      <c r="DZ213" s="125"/>
    </row>
    <row r="214" spans="8:130" s="119" customFormat="1">
      <c r="H214" s="125"/>
      <c r="I214" s="123"/>
      <c r="K214" s="125"/>
      <c r="M214" s="125"/>
      <c r="N214" s="125"/>
      <c r="O214" s="123"/>
      <c r="Q214" s="125"/>
      <c r="S214" s="125"/>
      <c r="T214" s="125"/>
      <c r="U214" s="123"/>
      <c r="W214" s="125"/>
      <c r="Y214" s="125"/>
      <c r="Z214" s="125"/>
      <c r="AA214" s="91"/>
      <c r="AB214" s="39"/>
      <c r="AC214" s="39"/>
      <c r="AD214" s="39"/>
      <c r="AE214" s="39"/>
      <c r="AG214" s="38"/>
      <c r="AH214" s="35"/>
      <c r="AI214" s="37"/>
      <c r="AJ214" s="37"/>
      <c r="AK214" s="37"/>
      <c r="AL214" s="37"/>
      <c r="AM214" s="37"/>
      <c r="AN214" s="37"/>
      <c r="AO214" s="37"/>
      <c r="AP214" s="37"/>
      <c r="AQ214" s="37"/>
      <c r="AS214" s="125"/>
      <c r="AT214" s="123"/>
      <c r="AV214" s="125"/>
      <c r="AX214" s="125"/>
      <c r="AY214" s="125"/>
      <c r="AZ214" s="123"/>
      <c r="BB214" s="125"/>
      <c r="BD214" s="125"/>
      <c r="BE214" s="125"/>
      <c r="BF214" s="123"/>
      <c r="BH214" s="125"/>
      <c r="BJ214" s="125"/>
      <c r="BK214" s="125"/>
      <c r="BM214" s="125"/>
      <c r="BN214" s="123"/>
      <c r="BP214" s="125"/>
      <c r="BQ214" s="125"/>
      <c r="BR214" s="125"/>
      <c r="BW214" s="125"/>
      <c r="BX214" s="123"/>
      <c r="BZ214" s="125"/>
      <c r="CA214" s="125"/>
      <c r="CB214" s="125"/>
      <c r="CG214" s="125"/>
      <c r="CH214" s="123"/>
      <c r="CJ214" s="125"/>
      <c r="CK214" s="125"/>
      <c r="CL214" s="125"/>
      <c r="DC214" s="125"/>
      <c r="DD214" s="123"/>
      <c r="DF214" s="125"/>
      <c r="DJ214" s="125"/>
      <c r="DK214" s="125"/>
      <c r="DL214" s="123"/>
      <c r="DN214" s="125"/>
      <c r="DR214" s="125"/>
      <c r="DS214" s="125"/>
      <c r="DT214" s="123"/>
      <c r="DV214" s="125"/>
      <c r="DZ214" s="125"/>
    </row>
    <row r="215" spans="8:130" s="119" customFormat="1">
      <c r="H215" s="125"/>
      <c r="I215" s="123"/>
      <c r="K215" s="125"/>
      <c r="M215" s="125"/>
      <c r="N215" s="125"/>
      <c r="O215" s="123"/>
      <c r="Q215" s="125"/>
      <c r="S215" s="125"/>
      <c r="T215" s="125"/>
      <c r="U215" s="123"/>
      <c r="W215" s="125"/>
      <c r="Y215" s="125"/>
      <c r="Z215" s="125"/>
      <c r="AA215" s="91"/>
      <c r="AB215" s="39"/>
      <c r="AC215" s="39"/>
      <c r="AD215" s="39"/>
      <c r="AE215" s="39"/>
      <c r="AG215" s="38"/>
      <c r="AH215" s="35"/>
      <c r="AI215" s="37"/>
      <c r="AJ215" s="37"/>
      <c r="AK215" s="37"/>
      <c r="AL215" s="37"/>
      <c r="AM215" s="37"/>
      <c r="AN215" s="37"/>
      <c r="AO215" s="37"/>
      <c r="AP215" s="37"/>
      <c r="AQ215" s="37"/>
      <c r="AS215" s="125"/>
      <c r="AT215" s="123"/>
      <c r="AV215" s="125"/>
      <c r="AX215" s="125"/>
      <c r="AY215" s="125"/>
      <c r="AZ215" s="123"/>
      <c r="BB215" s="125"/>
      <c r="BD215" s="125"/>
      <c r="BE215" s="125"/>
      <c r="BF215" s="123"/>
      <c r="BH215" s="125"/>
      <c r="BJ215" s="125"/>
      <c r="BK215" s="125"/>
      <c r="BM215" s="125"/>
      <c r="BN215" s="123"/>
      <c r="BP215" s="125"/>
      <c r="BQ215" s="125"/>
      <c r="BR215" s="125"/>
      <c r="BW215" s="125"/>
      <c r="BX215" s="123"/>
      <c r="BZ215" s="125"/>
      <c r="CA215" s="125"/>
      <c r="CB215" s="125"/>
      <c r="CG215" s="125"/>
      <c r="CH215" s="123"/>
      <c r="CJ215" s="125"/>
      <c r="CK215" s="125"/>
      <c r="CL215" s="125"/>
      <c r="DC215" s="125"/>
      <c r="DD215" s="123"/>
      <c r="DF215" s="125"/>
      <c r="DJ215" s="125"/>
      <c r="DK215" s="125"/>
      <c r="DL215" s="123"/>
      <c r="DN215" s="125"/>
      <c r="DR215" s="125"/>
      <c r="DS215" s="125"/>
      <c r="DT215" s="123"/>
      <c r="DV215" s="125"/>
      <c r="DZ215" s="125"/>
    </row>
    <row r="216" spans="8:130" s="119" customFormat="1">
      <c r="H216" s="125"/>
      <c r="I216" s="123"/>
      <c r="K216" s="125"/>
      <c r="M216" s="125"/>
      <c r="N216" s="125"/>
      <c r="O216" s="123"/>
      <c r="Q216" s="125"/>
      <c r="S216" s="125"/>
      <c r="T216" s="125"/>
      <c r="U216" s="123"/>
      <c r="W216" s="125"/>
      <c r="Y216" s="125"/>
      <c r="Z216" s="125"/>
      <c r="AA216" s="91"/>
      <c r="AB216" s="39"/>
      <c r="AC216" s="39"/>
      <c r="AD216" s="39"/>
      <c r="AE216" s="39"/>
      <c r="AG216" s="38"/>
      <c r="AH216" s="35"/>
      <c r="AI216" s="37"/>
      <c r="AJ216" s="37"/>
      <c r="AK216" s="37"/>
      <c r="AL216" s="37"/>
      <c r="AM216" s="37"/>
      <c r="AN216" s="37"/>
      <c r="AO216" s="37"/>
      <c r="AP216" s="37"/>
      <c r="AQ216" s="37"/>
      <c r="AS216" s="125"/>
      <c r="AT216" s="123"/>
      <c r="AV216" s="125"/>
      <c r="AX216" s="125"/>
      <c r="AY216" s="125"/>
      <c r="AZ216" s="123"/>
      <c r="BB216" s="125"/>
      <c r="BD216" s="125"/>
      <c r="BE216" s="125"/>
      <c r="BF216" s="123"/>
      <c r="BH216" s="125"/>
      <c r="BJ216" s="125"/>
      <c r="BK216" s="125"/>
      <c r="BM216" s="125"/>
      <c r="BN216" s="123"/>
      <c r="BP216" s="125"/>
      <c r="BQ216" s="125"/>
      <c r="BR216" s="125"/>
      <c r="BW216" s="125"/>
      <c r="BX216" s="123"/>
      <c r="BZ216" s="125"/>
      <c r="CA216" s="125"/>
      <c r="CB216" s="125"/>
      <c r="CG216" s="125"/>
      <c r="CH216" s="123"/>
      <c r="CJ216" s="125"/>
      <c r="CK216" s="125"/>
      <c r="CL216" s="125"/>
      <c r="DC216" s="125"/>
      <c r="DD216" s="123"/>
      <c r="DF216" s="125"/>
      <c r="DJ216" s="125"/>
      <c r="DK216" s="125"/>
      <c r="DL216" s="123"/>
      <c r="DN216" s="125"/>
      <c r="DR216" s="125"/>
      <c r="DS216" s="125"/>
      <c r="DT216" s="123"/>
      <c r="DV216" s="125"/>
      <c r="DZ216" s="125"/>
    </row>
    <row r="217" spans="8:130" s="119" customFormat="1">
      <c r="H217" s="125"/>
      <c r="I217" s="123"/>
      <c r="K217" s="125"/>
      <c r="M217" s="125"/>
      <c r="N217" s="125"/>
      <c r="O217" s="123"/>
      <c r="Q217" s="125"/>
      <c r="S217" s="125"/>
      <c r="T217" s="125"/>
      <c r="U217" s="123"/>
      <c r="W217" s="125"/>
      <c r="Y217" s="125"/>
      <c r="Z217" s="125"/>
      <c r="AA217" s="91"/>
      <c r="AB217" s="39"/>
      <c r="AC217" s="39"/>
      <c r="AD217" s="39"/>
      <c r="AE217" s="39"/>
      <c r="AG217" s="38"/>
      <c r="AH217" s="35"/>
      <c r="AI217" s="37"/>
      <c r="AJ217" s="37"/>
      <c r="AK217" s="37"/>
      <c r="AL217" s="37"/>
      <c r="AM217" s="37"/>
      <c r="AN217" s="37"/>
      <c r="AO217" s="37"/>
      <c r="AP217" s="37"/>
      <c r="AQ217" s="37"/>
      <c r="AS217" s="125"/>
      <c r="AT217" s="123"/>
      <c r="AV217" s="125"/>
      <c r="AX217" s="125"/>
      <c r="AY217" s="125"/>
      <c r="AZ217" s="123"/>
      <c r="BB217" s="125"/>
      <c r="BD217" s="125"/>
      <c r="BE217" s="125"/>
      <c r="BF217" s="123"/>
      <c r="BH217" s="125"/>
      <c r="BJ217" s="125"/>
      <c r="BK217" s="125"/>
      <c r="BM217" s="125"/>
      <c r="BN217" s="123"/>
      <c r="BP217" s="125"/>
      <c r="BQ217" s="125"/>
      <c r="BR217" s="125"/>
      <c r="BW217" s="125"/>
      <c r="BX217" s="123"/>
      <c r="BZ217" s="125"/>
      <c r="CA217" s="125"/>
      <c r="CB217" s="125"/>
      <c r="CG217" s="125"/>
      <c r="CH217" s="123"/>
      <c r="CJ217" s="125"/>
      <c r="CK217" s="125"/>
      <c r="CL217" s="125"/>
      <c r="DC217" s="125"/>
      <c r="DD217" s="123"/>
      <c r="DF217" s="125"/>
      <c r="DJ217" s="125"/>
      <c r="DK217" s="125"/>
      <c r="DL217" s="123"/>
      <c r="DN217" s="125"/>
      <c r="DR217" s="125"/>
      <c r="DS217" s="125"/>
      <c r="DT217" s="123"/>
      <c r="DV217" s="125"/>
      <c r="DZ217" s="125"/>
    </row>
    <row r="218" spans="8:130" s="119" customFormat="1">
      <c r="H218" s="125"/>
      <c r="I218" s="123"/>
      <c r="K218" s="125"/>
      <c r="M218" s="125"/>
      <c r="N218" s="125"/>
      <c r="O218" s="123"/>
      <c r="Q218" s="125"/>
      <c r="S218" s="125"/>
      <c r="T218" s="125"/>
      <c r="U218" s="123"/>
      <c r="W218" s="125"/>
      <c r="Y218" s="125"/>
      <c r="Z218" s="125"/>
      <c r="AA218" s="91"/>
      <c r="AB218" s="39"/>
      <c r="AC218" s="39"/>
      <c r="AD218" s="39"/>
      <c r="AE218" s="39"/>
      <c r="AG218" s="38"/>
      <c r="AH218" s="35"/>
      <c r="AI218" s="37"/>
      <c r="AJ218" s="37"/>
      <c r="AK218" s="37"/>
      <c r="AL218" s="37"/>
      <c r="AM218" s="37"/>
      <c r="AN218" s="37"/>
      <c r="AO218" s="37"/>
      <c r="AP218" s="37"/>
      <c r="AQ218" s="37"/>
      <c r="AS218" s="125"/>
      <c r="AT218" s="123"/>
      <c r="AV218" s="125"/>
      <c r="AX218" s="125"/>
      <c r="AY218" s="125"/>
      <c r="AZ218" s="123"/>
      <c r="BB218" s="125"/>
      <c r="BD218" s="125"/>
      <c r="BE218" s="125"/>
      <c r="BF218" s="123"/>
      <c r="BH218" s="125"/>
      <c r="BJ218" s="125"/>
      <c r="BK218" s="125"/>
      <c r="BM218" s="125"/>
      <c r="BN218" s="123"/>
      <c r="BP218" s="125"/>
      <c r="BQ218" s="125"/>
      <c r="BR218" s="125"/>
      <c r="BW218" s="125"/>
      <c r="BX218" s="123"/>
      <c r="BZ218" s="125"/>
      <c r="CA218" s="125"/>
      <c r="CB218" s="125"/>
      <c r="CG218" s="125"/>
      <c r="CH218" s="123"/>
      <c r="CJ218" s="125"/>
      <c r="CK218" s="125"/>
      <c r="CL218" s="125"/>
      <c r="DC218" s="125"/>
      <c r="DD218" s="123"/>
      <c r="DF218" s="125"/>
      <c r="DJ218" s="125"/>
      <c r="DK218" s="125"/>
      <c r="DL218" s="123"/>
      <c r="DN218" s="125"/>
      <c r="DR218" s="125"/>
      <c r="DS218" s="125"/>
      <c r="DT218" s="123"/>
      <c r="DV218" s="125"/>
      <c r="DZ218" s="125"/>
    </row>
    <row r="219" spans="8:130" s="119" customFormat="1">
      <c r="H219" s="125"/>
      <c r="I219" s="123"/>
      <c r="K219" s="125"/>
      <c r="M219" s="125"/>
      <c r="N219" s="125"/>
      <c r="O219" s="123"/>
      <c r="Q219" s="125"/>
      <c r="S219" s="125"/>
      <c r="T219" s="125"/>
      <c r="U219" s="123"/>
      <c r="W219" s="125"/>
      <c r="Y219" s="125"/>
      <c r="Z219" s="125"/>
      <c r="AA219" s="91"/>
      <c r="AB219" s="39"/>
      <c r="AC219" s="39"/>
      <c r="AD219" s="39"/>
      <c r="AE219" s="39"/>
      <c r="AG219" s="38"/>
      <c r="AH219" s="35"/>
      <c r="AI219" s="37"/>
      <c r="AJ219" s="37"/>
      <c r="AK219" s="37"/>
      <c r="AL219" s="37"/>
      <c r="AM219" s="37"/>
      <c r="AN219" s="37"/>
      <c r="AO219" s="37"/>
      <c r="AP219" s="37"/>
      <c r="AQ219" s="37"/>
      <c r="AS219" s="125"/>
      <c r="AT219" s="123"/>
      <c r="AV219" s="125"/>
      <c r="AX219" s="125"/>
      <c r="AY219" s="125"/>
      <c r="AZ219" s="123"/>
      <c r="BB219" s="125"/>
      <c r="BD219" s="125"/>
      <c r="BE219" s="125"/>
      <c r="BF219" s="123"/>
      <c r="BH219" s="125"/>
      <c r="BJ219" s="125"/>
      <c r="BK219" s="125"/>
      <c r="BM219" s="125"/>
      <c r="BN219" s="123"/>
      <c r="BP219" s="125"/>
      <c r="BQ219" s="125"/>
      <c r="BR219" s="125"/>
      <c r="BW219" s="125"/>
      <c r="BX219" s="123"/>
      <c r="BZ219" s="125"/>
      <c r="CA219" s="125"/>
      <c r="CB219" s="125"/>
      <c r="CG219" s="125"/>
      <c r="CH219" s="123"/>
      <c r="CJ219" s="125"/>
      <c r="CK219" s="125"/>
      <c r="CL219" s="125"/>
      <c r="DC219" s="125"/>
      <c r="DD219" s="123"/>
      <c r="DF219" s="125"/>
      <c r="DJ219" s="125"/>
      <c r="DK219" s="125"/>
      <c r="DL219" s="123"/>
      <c r="DN219" s="125"/>
      <c r="DR219" s="125"/>
      <c r="DS219" s="125"/>
      <c r="DT219" s="123"/>
      <c r="DV219" s="125"/>
      <c r="DZ219" s="125"/>
    </row>
    <row r="220" spans="8:130" s="119" customFormat="1">
      <c r="H220" s="125"/>
      <c r="I220" s="123"/>
      <c r="K220" s="125"/>
      <c r="M220" s="125"/>
      <c r="N220" s="125"/>
      <c r="O220" s="123"/>
      <c r="Q220" s="125"/>
      <c r="S220" s="125"/>
      <c r="T220" s="125"/>
      <c r="U220" s="123"/>
      <c r="W220" s="125"/>
      <c r="Y220" s="125"/>
      <c r="Z220" s="125"/>
      <c r="AA220" s="91"/>
      <c r="AB220" s="39"/>
      <c r="AC220" s="39"/>
      <c r="AD220" s="39"/>
      <c r="AE220" s="39"/>
      <c r="AG220" s="38"/>
      <c r="AH220" s="35"/>
      <c r="AI220" s="37"/>
      <c r="AJ220" s="37"/>
      <c r="AK220" s="37"/>
      <c r="AL220" s="37"/>
      <c r="AM220" s="37"/>
      <c r="AN220" s="37"/>
      <c r="AO220" s="37"/>
      <c r="AP220" s="37"/>
      <c r="AQ220" s="37"/>
      <c r="AS220" s="125"/>
      <c r="AT220" s="123"/>
      <c r="AV220" s="125"/>
      <c r="AX220" s="125"/>
      <c r="AY220" s="125"/>
      <c r="AZ220" s="123"/>
      <c r="BB220" s="125"/>
      <c r="BD220" s="125"/>
      <c r="BE220" s="125"/>
      <c r="BF220" s="123"/>
      <c r="BH220" s="125"/>
      <c r="BJ220" s="125"/>
      <c r="BK220" s="125"/>
      <c r="BM220" s="125"/>
      <c r="BN220" s="123"/>
      <c r="BP220" s="125"/>
      <c r="BQ220" s="125"/>
      <c r="BR220" s="125"/>
      <c r="BW220" s="125"/>
      <c r="BX220" s="123"/>
      <c r="BZ220" s="125"/>
      <c r="CA220" s="125"/>
      <c r="CB220" s="125"/>
      <c r="CG220" s="125"/>
      <c r="CH220" s="123"/>
      <c r="CJ220" s="125"/>
      <c r="CK220" s="125"/>
      <c r="CL220" s="125"/>
      <c r="DC220" s="125"/>
      <c r="DD220" s="123"/>
      <c r="DF220" s="125"/>
      <c r="DJ220" s="125"/>
      <c r="DK220" s="125"/>
      <c r="DL220" s="123"/>
      <c r="DN220" s="125"/>
      <c r="DR220" s="125"/>
      <c r="DS220" s="125"/>
      <c r="DT220" s="123"/>
      <c r="DV220" s="125"/>
      <c r="DZ220" s="125"/>
    </row>
    <row r="221" spans="8:130" s="119" customFormat="1">
      <c r="H221" s="125"/>
      <c r="I221" s="123"/>
      <c r="K221" s="125"/>
      <c r="M221" s="125"/>
      <c r="N221" s="125"/>
      <c r="O221" s="123"/>
      <c r="Q221" s="125"/>
      <c r="S221" s="125"/>
      <c r="T221" s="125"/>
      <c r="U221" s="123"/>
      <c r="W221" s="125"/>
      <c r="Y221" s="125"/>
      <c r="Z221" s="125"/>
      <c r="AA221" s="91"/>
      <c r="AB221" s="39"/>
      <c r="AC221" s="39"/>
      <c r="AD221" s="39"/>
      <c r="AE221" s="39"/>
      <c r="AG221" s="38"/>
      <c r="AH221" s="35"/>
      <c r="AI221" s="37"/>
      <c r="AJ221" s="37"/>
      <c r="AK221" s="37"/>
      <c r="AL221" s="37"/>
      <c r="AM221" s="37"/>
      <c r="AN221" s="37"/>
      <c r="AO221" s="37"/>
      <c r="AP221" s="37"/>
      <c r="AQ221" s="37"/>
      <c r="AS221" s="125"/>
      <c r="AT221" s="123"/>
      <c r="AV221" s="125"/>
      <c r="AX221" s="125"/>
      <c r="AY221" s="125"/>
      <c r="AZ221" s="123"/>
      <c r="BB221" s="125"/>
      <c r="BD221" s="125"/>
      <c r="BE221" s="125"/>
      <c r="BF221" s="123"/>
      <c r="BH221" s="125"/>
      <c r="BJ221" s="125"/>
      <c r="BK221" s="125"/>
      <c r="BM221" s="125"/>
      <c r="BN221" s="123"/>
      <c r="BP221" s="125"/>
      <c r="BQ221" s="125"/>
      <c r="BR221" s="125"/>
      <c r="BW221" s="125"/>
      <c r="BX221" s="123"/>
      <c r="BZ221" s="125"/>
      <c r="CA221" s="125"/>
      <c r="CB221" s="125"/>
      <c r="CG221" s="125"/>
      <c r="CH221" s="123"/>
      <c r="CJ221" s="125"/>
      <c r="CK221" s="125"/>
      <c r="CL221" s="125"/>
      <c r="DC221" s="125"/>
      <c r="DD221" s="123"/>
      <c r="DF221" s="125"/>
      <c r="DJ221" s="125"/>
      <c r="DK221" s="125"/>
      <c r="DL221" s="123"/>
      <c r="DN221" s="125"/>
      <c r="DR221" s="125"/>
      <c r="DS221" s="125"/>
      <c r="DT221" s="123"/>
      <c r="DV221" s="125"/>
      <c r="DZ221" s="125"/>
    </row>
    <row r="222" spans="8:130" s="119" customFormat="1">
      <c r="H222" s="125"/>
      <c r="I222" s="123"/>
      <c r="K222" s="125"/>
      <c r="M222" s="125"/>
      <c r="N222" s="125"/>
      <c r="O222" s="123"/>
      <c r="Q222" s="125"/>
      <c r="S222" s="125"/>
      <c r="T222" s="125"/>
      <c r="U222" s="123"/>
      <c r="W222" s="125"/>
      <c r="Y222" s="125"/>
      <c r="Z222" s="125"/>
      <c r="AA222" s="91"/>
      <c r="AB222" s="39"/>
      <c r="AC222" s="39"/>
      <c r="AD222" s="39"/>
      <c r="AE222" s="39"/>
      <c r="AG222" s="38"/>
      <c r="AH222" s="35"/>
      <c r="AI222" s="37"/>
      <c r="AJ222" s="37"/>
      <c r="AK222" s="37"/>
      <c r="AL222" s="37"/>
      <c r="AM222" s="37"/>
      <c r="AN222" s="37"/>
      <c r="AO222" s="37"/>
      <c r="AP222" s="37"/>
      <c r="AQ222" s="37"/>
      <c r="AS222" s="125"/>
      <c r="AT222" s="123"/>
      <c r="AV222" s="125"/>
      <c r="AX222" s="125"/>
      <c r="AY222" s="125"/>
      <c r="AZ222" s="123"/>
      <c r="BB222" s="125"/>
      <c r="BD222" s="125"/>
      <c r="BE222" s="125"/>
      <c r="BF222" s="123"/>
      <c r="BH222" s="125"/>
      <c r="BJ222" s="125"/>
      <c r="BK222" s="125"/>
      <c r="BM222" s="125"/>
      <c r="BN222" s="123"/>
      <c r="BP222" s="125"/>
      <c r="BQ222" s="125"/>
      <c r="BR222" s="125"/>
      <c r="BW222" s="125"/>
      <c r="BX222" s="123"/>
      <c r="BZ222" s="125"/>
      <c r="CA222" s="125"/>
      <c r="CB222" s="125"/>
      <c r="CG222" s="125"/>
      <c r="CH222" s="123"/>
      <c r="CJ222" s="125"/>
      <c r="CK222" s="125"/>
      <c r="CL222" s="125"/>
      <c r="DC222" s="125"/>
      <c r="DD222" s="123"/>
      <c r="DF222" s="125"/>
      <c r="DJ222" s="125"/>
      <c r="DK222" s="125"/>
      <c r="DL222" s="123"/>
      <c r="DN222" s="125"/>
      <c r="DR222" s="125"/>
      <c r="DS222" s="125"/>
      <c r="DT222" s="123"/>
      <c r="DV222" s="125"/>
      <c r="DZ222" s="125"/>
    </row>
    <row r="223" spans="8:130" s="119" customFormat="1">
      <c r="H223" s="125"/>
      <c r="I223" s="123"/>
      <c r="K223" s="125"/>
      <c r="M223" s="125"/>
      <c r="N223" s="125"/>
      <c r="O223" s="123"/>
      <c r="Q223" s="125"/>
      <c r="S223" s="125"/>
      <c r="T223" s="125"/>
      <c r="U223" s="123"/>
      <c r="W223" s="125"/>
      <c r="Y223" s="125"/>
      <c r="Z223" s="125"/>
      <c r="AA223" s="91"/>
      <c r="AB223" s="39"/>
      <c r="AC223" s="39"/>
      <c r="AD223" s="39"/>
      <c r="AE223" s="39"/>
      <c r="AG223" s="38"/>
      <c r="AH223" s="35"/>
      <c r="AI223" s="37"/>
      <c r="AJ223" s="37"/>
      <c r="AK223" s="37"/>
      <c r="AL223" s="37"/>
      <c r="AM223" s="37"/>
      <c r="AN223" s="37"/>
      <c r="AO223" s="37"/>
      <c r="AP223" s="37"/>
      <c r="AQ223" s="37"/>
      <c r="AS223" s="125"/>
      <c r="AT223" s="123"/>
      <c r="AV223" s="125"/>
      <c r="AX223" s="125"/>
      <c r="AY223" s="125"/>
      <c r="AZ223" s="123"/>
      <c r="BB223" s="125"/>
      <c r="BD223" s="125"/>
      <c r="BE223" s="125"/>
      <c r="BF223" s="123"/>
      <c r="BH223" s="125"/>
      <c r="BJ223" s="125"/>
      <c r="BK223" s="125"/>
      <c r="BM223" s="125"/>
      <c r="BN223" s="123"/>
      <c r="BP223" s="125"/>
      <c r="BQ223" s="125"/>
      <c r="BR223" s="125"/>
      <c r="BW223" s="125"/>
      <c r="BX223" s="123"/>
      <c r="BZ223" s="125"/>
      <c r="CA223" s="125"/>
      <c r="CB223" s="125"/>
      <c r="CG223" s="125"/>
      <c r="CH223" s="123"/>
      <c r="CJ223" s="125"/>
      <c r="CK223" s="125"/>
      <c r="CL223" s="125"/>
      <c r="DC223" s="125"/>
      <c r="DD223" s="123"/>
      <c r="DF223" s="125"/>
      <c r="DJ223" s="125"/>
      <c r="DK223" s="125"/>
      <c r="DL223" s="123"/>
      <c r="DN223" s="125"/>
      <c r="DR223" s="125"/>
      <c r="DS223" s="125"/>
      <c r="DT223" s="123"/>
      <c r="DV223" s="125"/>
      <c r="DZ223" s="125"/>
    </row>
    <row r="224" spans="8:130" s="119" customFormat="1">
      <c r="H224" s="125"/>
      <c r="I224" s="123"/>
      <c r="K224" s="125"/>
      <c r="M224" s="125"/>
      <c r="N224" s="125"/>
      <c r="O224" s="123"/>
      <c r="Q224" s="125"/>
      <c r="S224" s="125"/>
      <c r="T224" s="125"/>
      <c r="U224" s="123"/>
      <c r="W224" s="125"/>
      <c r="Y224" s="125"/>
      <c r="Z224" s="125"/>
      <c r="AA224" s="91"/>
      <c r="AB224" s="39"/>
      <c r="AC224" s="39"/>
      <c r="AD224" s="39"/>
      <c r="AE224" s="39"/>
      <c r="AG224" s="38"/>
      <c r="AH224" s="35"/>
      <c r="AI224" s="37"/>
      <c r="AJ224" s="37"/>
      <c r="AK224" s="37"/>
      <c r="AL224" s="37"/>
      <c r="AM224" s="37"/>
      <c r="AN224" s="37"/>
      <c r="AO224" s="37"/>
      <c r="AP224" s="37"/>
      <c r="AQ224" s="37"/>
      <c r="AS224" s="125"/>
      <c r="AT224" s="123"/>
      <c r="AV224" s="125"/>
      <c r="AX224" s="125"/>
      <c r="AY224" s="125"/>
      <c r="AZ224" s="123"/>
      <c r="BB224" s="125"/>
      <c r="BD224" s="125"/>
      <c r="BE224" s="125"/>
      <c r="BF224" s="123"/>
      <c r="BH224" s="125"/>
      <c r="BJ224" s="125"/>
      <c r="BK224" s="125"/>
      <c r="BM224" s="125"/>
      <c r="BN224" s="123"/>
      <c r="BP224" s="125"/>
      <c r="BQ224" s="125"/>
      <c r="BR224" s="125"/>
      <c r="BW224" s="125"/>
      <c r="BX224" s="123"/>
      <c r="BZ224" s="125"/>
      <c r="CA224" s="125"/>
      <c r="CB224" s="125"/>
      <c r="CG224" s="125"/>
      <c r="CH224" s="123"/>
      <c r="CJ224" s="125"/>
      <c r="CK224" s="125"/>
      <c r="CL224" s="125"/>
      <c r="DC224" s="125"/>
      <c r="DD224" s="123"/>
      <c r="DF224" s="125"/>
      <c r="DJ224" s="125"/>
      <c r="DK224" s="125"/>
      <c r="DL224" s="123"/>
      <c r="DN224" s="125"/>
      <c r="DR224" s="125"/>
      <c r="DS224" s="125"/>
      <c r="DT224" s="123"/>
      <c r="DV224" s="125"/>
      <c r="DZ224" s="125"/>
    </row>
    <row r="225" spans="8:130" s="119" customFormat="1">
      <c r="H225" s="125"/>
      <c r="I225" s="123"/>
      <c r="K225" s="125"/>
      <c r="M225" s="125"/>
      <c r="N225" s="125"/>
      <c r="O225" s="123"/>
      <c r="Q225" s="125"/>
      <c r="S225" s="125"/>
      <c r="T225" s="125"/>
      <c r="U225" s="123"/>
      <c r="W225" s="125"/>
      <c r="Y225" s="125"/>
      <c r="Z225" s="125"/>
      <c r="AA225" s="91"/>
      <c r="AB225" s="39"/>
      <c r="AC225" s="39"/>
      <c r="AD225" s="39"/>
      <c r="AE225" s="39"/>
      <c r="AG225" s="38"/>
      <c r="AH225" s="35"/>
      <c r="AI225" s="37"/>
      <c r="AJ225" s="37"/>
      <c r="AK225" s="37"/>
      <c r="AL225" s="37"/>
      <c r="AM225" s="37"/>
      <c r="AN225" s="37"/>
      <c r="AO225" s="37"/>
      <c r="AP225" s="37"/>
      <c r="AQ225" s="37"/>
      <c r="AS225" s="125"/>
      <c r="AT225" s="123"/>
      <c r="AV225" s="125"/>
      <c r="AX225" s="125"/>
      <c r="AY225" s="125"/>
      <c r="AZ225" s="123"/>
      <c r="BB225" s="125"/>
      <c r="BD225" s="125"/>
      <c r="BE225" s="125"/>
      <c r="BF225" s="123"/>
      <c r="BH225" s="125"/>
      <c r="BJ225" s="125"/>
      <c r="BK225" s="125"/>
      <c r="BM225" s="125"/>
      <c r="BN225" s="123"/>
      <c r="BP225" s="125"/>
      <c r="BQ225" s="125"/>
      <c r="BR225" s="125"/>
      <c r="BW225" s="125"/>
      <c r="BX225" s="123"/>
      <c r="BZ225" s="125"/>
      <c r="CA225" s="125"/>
      <c r="CB225" s="125"/>
      <c r="CG225" s="125"/>
      <c r="CH225" s="123"/>
      <c r="CJ225" s="125"/>
      <c r="CK225" s="125"/>
      <c r="CL225" s="125"/>
      <c r="DC225" s="125"/>
      <c r="DD225" s="123"/>
      <c r="DF225" s="125"/>
      <c r="DJ225" s="125"/>
      <c r="DK225" s="125"/>
      <c r="DL225" s="123"/>
      <c r="DN225" s="125"/>
      <c r="DR225" s="125"/>
      <c r="DS225" s="125"/>
      <c r="DT225" s="123"/>
      <c r="DV225" s="125"/>
      <c r="DZ225" s="125"/>
    </row>
    <row r="226" spans="8:130" s="119" customFormat="1">
      <c r="H226" s="125"/>
      <c r="I226" s="123"/>
      <c r="K226" s="125"/>
      <c r="M226" s="125"/>
      <c r="N226" s="125"/>
      <c r="O226" s="123"/>
      <c r="Q226" s="125"/>
      <c r="S226" s="125"/>
      <c r="T226" s="125"/>
      <c r="U226" s="123"/>
      <c r="W226" s="125"/>
      <c r="Y226" s="125"/>
      <c r="Z226" s="125"/>
      <c r="AA226" s="91"/>
      <c r="AB226" s="39"/>
      <c r="AC226" s="39"/>
      <c r="AD226" s="39"/>
      <c r="AE226" s="39"/>
      <c r="AG226" s="38"/>
      <c r="AH226" s="35"/>
      <c r="AI226" s="37"/>
      <c r="AJ226" s="37"/>
      <c r="AK226" s="37"/>
      <c r="AL226" s="37"/>
      <c r="AM226" s="37"/>
      <c r="AN226" s="37"/>
      <c r="AO226" s="37"/>
      <c r="AP226" s="37"/>
      <c r="AQ226" s="37"/>
      <c r="AS226" s="125"/>
      <c r="AT226" s="123"/>
      <c r="AV226" s="125"/>
      <c r="AX226" s="125"/>
      <c r="AY226" s="125"/>
      <c r="AZ226" s="123"/>
      <c r="BB226" s="125"/>
      <c r="BD226" s="125"/>
      <c r="BE226" s="125"/>
      <c r="BF226" s="123"/>
      <c r="BH226" s="125"/>
      <c r="BJ226" s="125"/>
      <c r="BK226" s="125"/>
      <c r="BM226" s="125"/>
      <c r="BN226" s="123"/>
      <c r="BP226" s="125"/>
      <c r="BQ226" s="125"/>
      <c r="BR226" s="125"/>
      <c r="BW226" s="125"/>
      <c r="BX226" s="123"/>
      <c r="BZ226" s="125"/>
      <c r="CA226" s="125"/>
      <c r="CB226" s="125"/>
      <c r="CG226" s="125"/>
      <c r="CH226" s="123"/>
      <c r="CJ226" s="125"/>
      <c r="CK226" s="125"/>
      <c r="CL226" s="125"/>
      <c r="DC226" s="125"/>
      <c r="DD226" s="123"/>
      <c r="DF226" s="125"/>
      <c r="DJ226" s="125"/>
      <c r="DK226" s="125"/>
      <c r="DL226" s="123"/>
      <c r="DN226" s="125"/>
      <c r="DR226" s="125"/>
      <c r="DS226" s="125"/>
      <c r="DT226" s="123"/>
      <c r="DV226" s="125"/>
      <c r="DZ226" s="125"/>
    </row>
    <row r="227" spans="8:130" s="119" customFormat="1">
      <c r="H227" s="125"/>
      <c r="I227" s="123"/>
      <c r="K227" s="125"/>
      <c r="M227" s="125"/>
      <c r="N227" s="125"/>
      <c r="O227" s="123"/>
      <c r="Q227" s="125"/>
      <c r="S227" s="125"/>
      <c r="T227" s="125"/>
      <c r="U227" s="123"/>
      <c r="W227" s="125"/>
      <c r="Y227" s="125"/>
      <c r="Z227" s="125"/>
      <c r="AA227" s="91"/>
      <c r="AB227" s="39"/>
      <c r="AC227" s="39"/>
      <c r="AD227" s="39"/>
      <c r="AE227" s="39"/>
      <c r="AG227" s="38"/>
      <c r="AH227" s="35"/>
      <c r="AI227" s="37"/>
      <c r="AJ227" s="37"/>
      <c r="AK227" s="37"/>
      <c r="AL227" s="37"/>
      <c r="AM227" s="37"/>
      <c r="AN227" s="37"/>
      <c r="AO227" s="37"/>
      <c r="AP227" s="37"/>
      <c r="AQ227" s="37"/>
      <c r="AS227" s="125"/>
      <c r="AT227" s="123"/>
      <c r="AV227" s="125"/>
      <c r="AX227" s="125"/>
      <c r="AY227" s="125"/>
      <c r="AZ227" s="123"/>
      <c r="BB227" s="125"/>
      <c r="BD227" s="125"/>
      <c r="BE227" s="125"/>
      <c r="BF227" s="123"/>
      <c r="BH227" s="125"/>
      <c r="BJ227" s="125"/>
      <c r="BK227" s="125"/>
      <c r="BM227" s="125"/>
      <c r="BN227" s="123"/>
      <c r="BP227" s="125"/>
      <c r="BQ227" s="125"/>
      <c r="BR227" s="125"/>
      <c r="BW227" s="125"/>
      <c r="BX227" s="123"/>
      <c r="BZ227" s="125"/>
      <c r="CA227" s="125"/>
      <c r="CB227" s="125"/>
      <c r="CG227" s="125"/>
      <c r="CH227" s="123"/>
      <c r="CJ227" s="125"/>
      <c r="CK227" s="125"/>
      <c r="CL227" s="125"/>
      <c r="DC227" s="125"/>
      <c r="DD227" s="123"/>
      <c r="DF227" s="125"/>
      <c r="DJ227" s="125"/>
      <c r="DK227" s="125"/>
      <c r="DL227" s="123"/>
      <c r="DN227" s="125"/>
      <c r="DR227" s="125"/>
      <c r="DS227" s="125"/>
      <c r="DT227" s="123"/>
      <c r="DV227" s="125"/>
      <c r="DZ227" s="125"/>
    </row>
    <row r="228" spans="8:130" s="119" customFormat="1">
      <c r="H228" s="125"/>
      <c r="I228" s="123"/>
      <c r="K228" s="125"/>
      <c r="M228" s="125"/>
      <c r="N228" s="125"/>
      <c r="O228" s="123"/>
      <c r="Q228" s="125"/>
      <c r="S228" s="125"/>
      <c r="T228" s="125"/>
      <c r="U228" s="123"/>
      <c r="W228" s="125"/>
      <c r="Y228" s="125"/>
      <c r="Z228" s="125"/>
      <c r="AA228" s="91"/>
      <c r="AB228" s="39"/>
      <c r="AC228" s="39"/>
      <c r="AD228" s="39"/>
      <c r="AE228" s="39"/>
      <c r="AG228" s="38"/>
      <c r="AH228" s="35"/>
      <c r="AI228" s="37"/>
      <c r="AJ228" s="37"/>
      <c r="AK228" s="37"/>
      <c r="AL228" s="37"/>
      <c r="AM228" s="37"/>
      <c r="AN228" s="37"/>
      <c r="AO228" s="37"/>
      <c r="AP228" s="37"/>
      <c r="AQ228" s="37"/>
      <c r="AS228" s="125"/>
      <c r="AT228" s="123"/>
      <c r="AV228" s="125"/>
      <c r="AX228" s="125"/>
      <c r="AY228" s="125"/>
      <c r="AZ228" s="123"/>
      <c r="BB228" s="125"/>
      <c r="BD228" s="125"/>
      <c r="BE228" s="125"/>
      <c r="BF228" s="123"/>
      <c r="BH228" s="125"/>
      <c r="BJ228" s="125"/>
      <c r="BK228" s="125"/>
      <c r="BM228" s="125"/>
      <c r="BN228" s="123"/>
      <c r="BP228" s="125"/>
      <c r="BQ228" s="125"/>
      <c r="BR228" s="125"/>
      <c r="BW228" s="125"/>
      <c r="BX228" s="123"/>
      <c r="BZ228" s="125"/>
      <c r="CA228" s="125"/>
      <c r="CB228" s="125"/>
      <c r="CG228" s="125"/>
      <c r="CH228" s="123"/>
      <c r="CJ228" s="125"/>
      <c r="CK228" s="125"/>
      <c r="CL228" s="125"/>
      <c r="DC228" s="125"/>
      <c r="DD228" s="123"/>
      <c r="DF228" s="125"/>
      <c r="DJ228" s="125"/>
      <c r="DK228" s="125"/>
      <c r="DL228" s="123"/>
      <c r="DN228" s="125"/>
      <c r="DR228" s="125"/>
      <c r="DS228" s="125"/>
      <c r="DT228" s="123"/>
      <c r="DV228" s="125"/>
      <c r="DZ228" s="125"/>
    </row>
    <row r="229" spans="8:130" s="119" customFormat="1">
      <c r="H229" s="125"/>
      <c r="I229" s="123"/>
      <c r="K229" s="125"/>
      <c r="M229" s="125"/>
      <c r="N229" s="125"/>
      <c r="O229" s="123"/>
      <c r="Q229" s="125"/>
      <c r="S229" s="125"/>
      <c r="T229" s="125"/>
      <c r="U229" s="123"/>
      <c r="W229" s="125"/>
      <c r="Y229" s="125"/>
      <c r="Z229" s="125"/>
      <c r="AA229" s="91"/>
      <c r="AB229" s="39"/>
      <c r="AC229" s="39"/>
      <c r="AD229" s="39"/>
      <c r="AE229" s="39"/>
      <c r="AG229" s="38"/>
      <c r="AH229" s="35"/>
      <c r="AI229" s="37"/>
      <c r="AJ229" s="37"/>
      <c r="AK229" s="37"/>
      <c r="AL229" s="37"/>
      <c r="AM229" s="37"/>
      <c r="AN229" s="37"/>
      <c r="AO229" s="37"/>
      <c r="AP229" s="37"/>
      <c r="AQ229" s="37"/>
      <c r="AS229" s="125"/>
      <c r="AT229" s="123"/>
      <c r="AV229" s="125"/>
      <c r="AX229" s="125"/>
      <c r="AY229" s="125"/>
      <c r="AZ229" s="123"/>
      <c r="BB229" s="125"/>
      <c r="BD229" s="125"/>
      <c r="BE229" s="125"/>
      <c r="BF229" s="123"/>
      <c r="BH229" s="125"/>
      <c r="BJ229" s="125"/>
      <c r="BK229" s="125"/>
      <c r="BM229" s="125"/>
      <c r="BN229" s="123"/>
      <c r="BP229" s="125"/>
      <c r="BQ229" s="125"/>
      <c r="BR229" s="125"/>
      <c r="BW229" s="125"/>
      <c r="BX229" s="123"/>
      <c r="BZ229" s="125"/>
      <c r="CA229" s="125"/>
      <c r="CB229" s="125"/>
      <c r="CG229" s="125"/>
      <c r="CH229" s="123"/>
      <c r="CJ229" s="125"/>
      <c r="CK229" s="125"/>
      <c r="CL229" s="125"/>
      <c r="DC229" s="125"/>
      <c r="DD229" s="123"/>
      <c r="DF229" s="125"/>
      <c r="DJ229" s="125"/>
      <c r="DK229" s="125"/>
      <c r="DL229" s="123"/>
      <c r="DN229" s="125"/>
      <c r="DR229" s="125"/>
      <c r="DS229" s="125"/>
      <c r="DT229" s="123"/>
      <c r="DV229" s="125"/>
      <c r="DZ229" s="125"/>
    </row>
    <row r="230" spans="8:130" s="119" customFormat="1">
      <c r="H230" s="125"/>
      <c r="I230" s="123"/>
      <c r="K230" s="125"/>
      <c r="M230" s="125"/>
      <c r="N230" s="125"/>
      <c r="O230" s="123"/>
      <c r="Q230" s="125"/>
      <c r="S230" s="125"/>
      <c r="T230" s="125"/>
      <c r="U230" s="123"/>
      <c r="W230" s="125"/>
      <c r="Y230" s="125"/>
      <c r="Z230" s="125"/>
      <c r="AA230" s="91"/>
      <c r="AB230" s="39"/>
      <c r="AC230" s="39"/>
      <c r="AD230" s="39"/>
      <c r="AE230" s="39"/>
      <c r="AG230" s="38"/>
      <c r="AH230" s="35"/>
      <c r="AI230" s="37"/>
      <c r="AJ230" s="37"/>
      <c r="AK230" s="37"/>
      <c r="AL230" s="37"/>
      <c r="AM230" s="37"/>
      <c r="AN230" s="37"/>
      <c r="AO230" s="37"/>
      <c r="AP230" s="37"/>
      <c r="AQ230" s="37"/>
      <c r="AS230" s="125"/>
      <c r="AT230" s="123"/>
      <c r="AV230" s="125"/>
      <c r="AX230" s="125"/>
      <c r="AY230" s="125"/>
      <c r="AZ230" s="123"/>
      <c r="BB230" s="125"/>
      <c r="BD230" s="125"/>
      <c r="BE230" s="125"/>
      <c r="BF230" s="123"/>
      <c r="BH230" s="125"/>
      <c r="BJ230" s="125"/>
      <c r="BK230" s="125"/>
      <c r="BM230" s="125"/>
      <c r="BN230" s="123"/>
      <c r="BP230" s="125"/>
      <c r="BQ230" s="125"/>
      <c r="BR230" s="125"/>
      <c r="BW230" s="125"/>
      <c r="BX230" s="123"/>
      <c r="BZ230" s="125"/>
      <c r="CA230" s="125"/>
      <c r="CB230" s="125"/>
      <c r="CG230" s="125"/>
      <c r="CH230" s="123"/>
      <c r="CJ230" s="125"/>
      <c r="CK230" s="125"/>
      <c r="CL230" s="125"/>
      <c r="DC230" s="125"/>
      <c r="DD230" s="123"/>
      <c r="DF230" s="125"/>
      <c r="DJ230" s="125"/>
      <c r="DK230" s="125"/>
      <c r="DL230" s="123"/>
      <c r="DN230" s="125"/>
      <c r="DR230" s="125"/>
      <c r="DS230" s="125"/>
      <c r="DT230" s="123"/>
      <c r="DV230" s="125"/>
      <c r="DZ230" s="125"/>
    </row>
    <row r="231" spans="8:130" s="119" customFormat="1">
      <c r="H231" s="125"/>
      <c r="I231" s="123"/>
      <c r="K231" s="125"/>
      <c r="M231" s="125"/>
      <c r="N231" s="125"/>
      <c r="O231" s="123"/>
      <c r="Q231" s="125"/>
      <c r="S231" s="125"/>
      <c r="T231" s="125"/>
      <c r="U231" s="123"/>
      <c r="W231" s="125"/>
      <c r="Y231" s="125"/>
      <c r="Z231" s="125"/>
      <c r="AA231" s="91"/>
      <c r="AB231" s="39"/>
      <c r="AC231" s="39"/>
      <c r="AD231" s="39"/>
      <c r="AE231" s="39"/>
      <c r="AG231" s="38"/>
      <c r="AH231" s="35"/>
      <c r="AI231" s="37"/>
      <c r="AJ231" s="37"/>
      <c r="AK231" s="37"/>
      <c r="AL231" s="37"/>
      <c r="AM231" s="37"/>
      <c r="AN231" s="37"/>
      <c r="AO231" s="37"/>
      <c r="AP231" s="37"/>
      <c r="AQ231" s="37"/>
      <c r="AS231" s="125"/>
      <c r="AT231" s="123"/>
      <c r="AV231" s="125"/>
      <c r="AX231" s="125"/>
      <c r="AY231" s="125"/>
      <c r="AZ231" s="123"/>
      <c r="BB231" s="125"/>
      <c r="BD231" s="125"/>
      <c r="BE231" s="125"/>
      <c r="BF231" s="123"/>
      <c r="BH231" s="125"/>
      <c r="BJ231" s="125"/>
      <c r="BK231" s="125"/>
      <c r="BM231" s="125"/>
      <c r="BN231" s="123"/>
      <c r="BP231" s="125"/>
      <c r="BQ231" s="125"/>
      <c r="BR231" s="125"/>
      <c r="BW231" s="125"/>
      <c r="BX231" s="123"/>
      <c r="BZ231" s="125"/>
      <c r="CA231" s="125"/>
      <c r="CB231" s="125"/>
      <c r="CG231" s="125"/>
      <c r="CH231" s="123"/>
      <c r="CJ231" s="125"/>
      <c r="CK231" s="125"/>
      <c r="CL231" s="125"/>
      <c r="DC231" s="125"/>
      <c r="DD231" s="123"/>
      <c r="DF231" s="125"/>
      <c r="DJ231" s="125"/>
      <c r="DK231" s="125"/>
      <c r="DL231" s="123"/>
      <c r="DN231" s="125"/>
      <c r="DR231" s="125"/>
      <c r="DS231" s="125"/>
      <c r="DT231" s="123"/>
      <c r="DV231" s="125"/>
      <c r="DZ231" s="125"/>
    </row>
    <row r="232" spans="8:130" s="119" customFormat="1">
      <c r="H232" s="125"/>
      <c r="I232" s="123"/>
      <c r="K232" s="125"/>
      <c r="M232" s="125"/>
      <c r="N232" s="125"/>
      <c r="O232" s="123"/>
      <c r="Q232" s="125"/>
      <c r="S232" s="125"/>
      <c r="T232" s="125"/>
      <c r="U232" s="123"/>
      <c r="W232" s="125"/>
      <c r="Y232" s="125"/>
      <c r="Z232" s="125"/>
      <c r="AA232" s="91"/>
      <c r="AB232" s="39"/>
      <c r="AC232" s="39"/>
      <c r="AD232" s="39"/>
      <c r="AE232" s="39"/>
      <c r="AG232" s="38"/>
      <c r="AH232" s="35"/>
      <c r="AI232" s="37"/>
      <c r="AJ232" s="37"/>
      <c r="AK232" s="37"/>
      <c r="AL232" s="37"/>
      <c r="AM232" s="37"/>
      <c r="AN232" s="37"/>
      <c r="AO232" s="37"/>
      <c r="AP232" s="37"/>
      <c r="AQ232" s="37"/>
      <c r="AS232" s="125"/>
      <c r="AT232" s="123"/>
      <c r="AV232" s="125"/>
      <c r="AX232" s="125"/>
      <c r="AY232" s="125"/>
      <c r="AZ232" s="123"/>
      <c r="BB232" s="125"/>
      <c r="BD232" s="125"/>
      <c r="BE232" s="125"/>
      <c r="BF232" s="123"/>
      <c r="BH232" s="125"/>
      <c r="BJ232" s="125"/>
      <c r="BK232" s="125"/>
      <c r="BM232" s="125"/>
      <c r="BN232" s="123"/>
      <c r="BP232" s="125"/>
      <c r="BQ232" s="125"/>
      <c r="BR232" s="125"/>
      <c r="BW232" s="125"/>
      <c r="BX232" s="123"/>
      <c r="BZ232" s="125"/>
      <c r="CA232" s="125"/>
      <c r="CB232" s="125"/>
      <c r="CG232" s="125"/>
      <c r="CH232" s="123"/>
      <c r="CJ232" s="125"/>
      <c r="CK232" s="125"/>
      <c r="CL232" s="125"/>
      <c r="DC232" s="125"/>
      <c r="DD232" s="123"/>
      <c r="DF232" s="125"/>
      <c r="DJ232" s="125"/>
      <c r="DK232" s="125"/>
      <c r="DL232" s="123"/>
      <c r="DN232" s="125"/>
      <c r="DR232" s="125"/>
      <c r="DS232" s="125"/>
      <c r="DT232" s="123"/>
      <c r="DV232" s="125"/>
      <c r="DZ232" s="125"/>
    </row>
    <row r="233" spans="8:130" s="119" customFormat="1">
      <c r="H233" s="125"/>
      <c r="I233" s="123"/>
      <c r="K233" s="125"/>
      <c r="M233" s="125"/>
      <c r="N233" s="125"/>
      <c r="O233" s="123"/>
      <c r="Q233" s="125"/>
      <c r="S233" s="125"/>
      <c r="T233" s="125"/>
      <c r="U233" s="123"/>
      <c r="W233" s="125"/>
      <c r="Y233" s="125"/>
      <c r="Z233" s="125"/>
      <c r="AA233" s="91"/>
      <c r="AB233" s="39"/>
      <c r="AC233" s="39"/>
      <c r="AD233" s="39"/>
      <c r="AE233" s="39"/>
      <c r="AG233" s="38"/>
      <c r="AH233" s="35"/>
      <c r="AI233" s="37"/>
      <c r="AJ233" s="37"/>
      <c r="AK233" s="37"/>
      <c r="AL233" s="37"/>
      <c r="AM233" s="37"/>
      <c r="AN233" s="37"/>
      <c r="AO233" s="37"/>
      <c r="AP233" s="37"/>
      <c r="AQ233" s="37"/>
      <c r="AS233" s="125"/>
      <c r="AT233" s="123"/>
      <c r="AV233" s="125"/>
      <c r="AX233" s="125"/>
      <c r="AY233" s="125"/>
      <c r="AZ233" s="123"/>
      <c r="BB233" s="125"/>
      <c r="BD233" s="125"/>
      <c r="BE233" s="125"/>
      <c r="BF233" s="123"/>
      <c r="BH233" s="125"/>
      <c r="BJ233" s="125"/>
      <c r="BK233" s="125"/>
      <c r="BM233" s="125"/>
      <c r="BN233" s="123"/>
      <c r="BP233" s="125"/>
      <c r="BQ233" s="125"/>
      <c r="BR233" s="125"/>
      <c r="BW233" s="125"/>
      <c r="BX233" s="123"/>
      <c r="BZ233" s="125"/>
      <c r="CA233" s="125"/>
      <c r="CB233" s="125"/>
      <c r="CG233" s="125"/>
      <c r="CH233" s="123"/>
      <c r="CJ233" s="125"/>
      <c r="CK233" s="125"/>
      <c r="CL233" s="125"/>
      <c r="DC233" s="125"/>
      <c r="DD233" s="123"/>
      <c r="DF233" s="125"/>
      <c r="DJ233" s="125"/>
      <c r="DK233" s="125"/>
      <c r="DL233" s="123"/>
      <c r="DN233" s="125"/>
      <c r="DR233" s="125"/>
      <c r="DS233" s="125"/>
      <c r="DT233" s="123"/>
      <c r="DV233" s="125"/>
      <c r="DZ233" s="125"/>
    </row>
    <row r="234" spans="8:130" s="119" customFormat="1">
      <c r="H234" s="125"/>
      <c r="I234" s="123"/>
      <c r="K234" s="125"/>
      <c r="M234" s="125"/>
      <c r="N234" s="125"/>
      <c r="O234" s="123"/>
      <c r="Q234" s="125"/>
      <c r="S234" s="125"/>
      <c r="T234" s="125"/>
      <c r="U234" s="123"/>
      <c r="W234" s="125"/>
      <c r="Y234" s="125"/>
      <c r="Z234" s="125"/>
      <c r="AA234" s="91"/>
      <c r="AB234" s="39"/>
      <c r="AC234" s="39"/>
      <c r="AD234" s="39"/>
      <c r="AE234" s="39"/>
      <c r="AG234" s="38"/>
      <c r="AH234" s="35"/>
      <c r="AI234" s="37"/>
      <c r="AJ234" s="37"/>
      <c r="AK234" s="37"/>
      <c r="AL234" s="37"/>
      <c r="AM234" s="37"/>
      <c r="AN234" s="37"/>
      <c r="AO234" s="37"/>
      <c r="AP234" s="37"/>
      <c r="AQ234" s="37"/>
      <c r="AS234" s="125"/>
      <c r="AT234" s="123"/>
      <c r="AV234" s="125"/>
      <c r="AX234" s="125"/>
      <c r="AY234" s="125"/>
      <c r="AZ234" s="123"/>
      <c r="BB234" s="125"/>
      <c r="BD234" s="125"/>
      <c r="BE234" s="125"/>
      <c r="BF234" s="123"/>
      <c r="BH234" s="125"/>
      <c r="BJ234" s="125"/>
      <c r="BK234" s="125"/>
      <c r="BM234" s="125"/>
      <c r="BN234" s="123"/>
      <c r="BP234" s="125"/>
      <c r="BQ234" s="125"/>
      <c r="BR234" s="125"/>
      <c r="BW234" s="125"/>
      <c r="BX234" s="123"/>
      <c r="BZ234" s="125"/>
      <c r="CA234" s="125"/>
      <c r="CB234" s="125"/>
      <c r="CG234" s="125"/>
      <c r="CH234" s="123"/>
      <c r="CJ234" s="125"/>
      <c r="CK234" s="125"/>
      <c r="CL234" s="125"/>
      <c r="DC234" s="125"/>
      <c r="DD234" s="123"/>
      <c r="DF234" s="125"/>
      <c r="DJ234" s="125"/>
      <c r="DK234" s="125"/>
      <c r="DL234" s="123"/>
      <c r="DN234" s="125"/>
      <c r="DR234" s="125"/>
      <c r="DS234" s="125"/>
      <c r="DT234" s="123"/>
      <c r="DV234" s="125"/>
      <c r="DZ234" s="125"/>
    </row>
    <row r="235" spans="8:130" s="119" customFormat="1">
      <c r="H235" s="125"/>
      <c r="I235" s="123"/>
      <c r="K235" s="125"/>
      <c r="M235" s="125"/>
      <c r="N235" s="125"/>
      <c r="O235" s="123"/>
      <c r="Q235" s="125"/>
      <c r="S235" s="125"/>
      <c r="T235" s="125"/>
      <c r="U235" s="123"/>
      <c r="W235" s="125"/>
      <c r="Y235" s="125"/>
      <c r="Z235" s="125"/>
      <c r="AA235" s="91"/>
      <c r="AB235" s="39"/>
      <c r="AC235" s="39"/>
      <c r="AD235" s="39"/>
      <c r="AE235" s="39"/>
      <c r="AG235" s="38"/>
      <c r="AH235" s="35"/>
      <c r="AI235" s="37"/>
      <c r="AJ235" s="37"/>
      <c r="AK235" s="37"/>
      <c r="AL235" s="37"/>
      <c r="AM235" s="37"/>
      <c r="AN235" s="37"/>
      <c r="AO235" s="37"/>
      <c r="AP235" s="37"/>
      <c r="AQ235" s="37"/>
      <c r="AS235" s="125"/>
      <c r="AT235" s="123"/>
      <c r="AV235" s="125"/>
      <c r="AX235" s="125"/>
      <c r="AY235" s="125"/>
      <c r="AZ235" s="123"/>
      <c r="BB235" s="125"/>
      <c r="BD235" s="125"/>
      <c r="BE235" s="125"/>
      <c r="BF235" s="123"/>
      <c r="BH235" s="125"/>
      <c r="BJ235" s="125"/>
      <c r="BK235" s="125"/>
      <c r="BM235" s="125"/>
      <c r="BN235" s="123"/>
      <c r="BP235" s="125"/>
      <c r="BQ235" s="125"/>
      <c r="BR235" s="125"/>
      <c r="BW235" s="125"/>
      <c r="BX235" s="123"/>
      <c r="BZ235" s="125"/>
      <c r="CA235" s="125"/>
      <c r="CB235" s="125"/>
      <c r="CG235" s="125"/>
      <c r="CH235" s="123"/>
      <c r="CJ235" s="125"/>
      <c r="CK235" s="125"/>
      <c r="CL235" s="125"/>
      <c r="DC235" s="125"/>
      <c r="DD235" s="123"/>
      <c r="DF235" s="125"/>
      <c r="DJ235" s="125"/>
      <c r="DK235" s="125"/>
      <c r="DL235" s="123"/>
      <c r="DN235" s="125"/>
      <c r="DR235" s="125"/>
      <c r="DS235" s="125"/>
      <c r="DT235" s="123"/>
      <c r="DV235" s="125"/>
      <c r="DZ235" s="125"/>
    </row>
    <row r="236" spans="8:130" s="119" customFormat="1">
      <c r="H236" s="125"/>
      <c r="I236" s="123"/>
      <c r="K236" s="125"/>
      <c r="M236" s="125"/>
      <c r="N236" s="125"/>
      <c r="O236" s="123"/>
      <c r="Q236" s="125"/>
      <c r="S236" s="125"/>
      <c r="T236" s="125"/>
      <c r="U236" s="123"/>
      <c r="W236" s="125"/>
      <c r="Y236" s="125"/>
      <c r="Z236" s="125"/>
      <c r="AA236" s="91"/>
      <c r="AB236" s="39"/>
      <c r="AC236" s="39"/>
      <c r="AD236" s="39"/>
      <c r="AE236" s="39"/>
      <c r="AG236" s="38"/>
      <c r="AH236" s="35"/>
      <c r="AI236" s="37"/>
      <c r="AJ236" s="37"/>
      <c r="AK236" s="37"/>
      <c r="AL236" s="37"/>
      <c r="AM236" s="37"/>
      <c r="AN236" s="37"/>
      <c r="AO236" s="37"/>
      <c r="AP236" s="37"/>
      <c r="AQ236" s="37"/>
      <c r="AS236" s="125"/>
      <c r="AT236" s="123"/>
      <c r="AV236" s="125"/>
      <c r="AX236" s="125"/>
      <c r="AY236" s="125"/>
      <c r="AZ236" s="123"/>
      <c r="BB236" s="125"/>
      <c r="BD236" s="125"/>
      <c r="BE236" s="125"/>
      <c r="BF236" s="123"/>
      <c r="BH236" s="125"/>
      <c r="BJ236" s="125"/>
      <c r="BK236" s="125"/>
      <c r="BM236" s="125"/>
      <c r="BN236" s="123"/>
      <c r="BP236" s="125"/>
      <c r="BQ236" s="125"/>
      <c r="BR236" s="125"/>
      <c r="BW236" s="125"/>
      <c r="BX236" s="123"/>
      <c r="BZ236" s="125"/>
      <c r="CA236" s="125"/>
      <c r="CB236" s="125"/>
      <c r="CG236" s="125"/>
      <c r="CH236" s="123"/>
      <c r="CJ236" s="125"/>
      <c r="CK236" s="125"/>
      <c r="CL236" s="125"/>
      <c r="DC236" s="125"/>
      <c r="DD236" s="123"/>
      <c r="DF236" s="125"/>
      <c r="DJ236" s="125"/>
      <c r="DK236" s="125"/>
      <c r="DL236" s="123"/>
      <c r="DN236" s="125"/>
      <c r="DR236" s="125"/>
      <c r="DS236" s="125"/>
      <c r="DT236" s="123"/>
      <c r="DV236" s="125"/>
      <c r="DZ236" s="125"/>
    </row>
    <row r="237" spans="8:130" s="119" customFormat="1">
      <c r="H237" s="125"/>
      <c r="I237" s="123"/>
      <c r="K237" s="125"/>
      <c r="M237" s="125"/>
      <c r="N237" s="125"/>
      <c r="O237" s="123"/>
      <c r="Q237" s="125"/>
      <c r="S237" s="125"/>
      <c r="T237" s="125"/>
      <c r="U237" s="123"/>
      <c r="W237" s="125"/>
      <c r="Y237" s="125"/>
      <c r="Z237" s="125"/>
      <c r="AA237" s="91"/>
      <c r="AB237" s="39"/>
      <c r="AC237" s="39"/>
      <c r="AD237" s="39"/>
      <c r="AE237" s="39"/>
      <c r="AG237" s="38"/>
      <c r="AH237" s="35"/>
      <c r="AI237" s="37"/>
      <c r="AJ237" s="37"/>
      <c r="AK237" s="37"/>
      <c r="AL237" s="37"/>
      <c r="AM237" s="37"/>
      <c r="AN237" s="37"/>
      <c r="AO237" s="37"/>
      <c r="AP237" s="37"/>
      <c r="AQ237" s="37"/>
      <c r="AS237" s="125"/>
      <c r="AT237" s="123"/>
      <c r="AV237" s="125"/>
      <c r="AX237" s="125"/>
      <c r="AY237" s="125"/>
      <c r="AZ237" s="123"/>
      <c r="BB237" s="125"/>
      <c r="BD237" s="125"/>
      <c r="BE237" s="125"/>
      <c r="BF237" s="123"/>
      <c r="BH237" s="125"/>
      <c r="BJ237" s="125"/>
      <c r="BK237" s="125"/>
      <c r="BM237" s="125"/>
      <c r="BN237" s="123"/>
      <c r="BP237" s="125"/>
      <c r="BQ237" s="125"/>
      <c r="BR237" s="125"/>
      <c r="BW237" s="125"/>
      <c r="BX237" s="123"/>
      <c r="BZ237" s="125"/>
      <c r="CA237" s="125"/>
      <c r="CB237" s="125"/>
      <c r="CG237" s="125"/>
      <c r="CH237" s="123"/>
      <c r="CJ237" s="125"/>
      <c r="CK237" s="125"/>
      <c r="CL237" s="125"/>
      <c r="DC237" s="125"/>
      <c r="DD237" s="123"/>
      <c r="DF237" s="125"/>
      <c r="DJ237" s="125"/>
      <c r="DK237" s="125"/>
      <c r="DL237" s="123"/>
      <c r="DN237" s="125"/>
      <c r="DR237" s="125"/>
      <c r="DS237" s="125"/>
      <c r="DT237" s="123"/>
      <c r="DV237" s="125"/>
      <c r="DZ237" s="125"/>
    </row>
    <row r="238" spans="8:130" s="119" customFormat="1">
      <c r="H238" s="125"/>
      <c r="I238" s="123"/>
      <c r="K238" s="125"/>
      <c r="M238" s="125"/>
      <c r="N238" s="125"/>
      <c r="O238" s="123"/>
      <c r="Q238" s="125"/>
      <c r="S238" s="125"/>
      <c r="T238" s="125"/>
      <c r="U238" s="123"/>
      <c r="W238" s="125"/>
      <c r="Y238" s="125"/>
      <c r="Z238" s="125"/>
      <c r="AA238" s="91"/>
      <c r="AB238" s="39"/>
      <c r="AC238" s="39"/>
      <c r="AD238" s="39"/>
      <c r="AE238" s="39"/>
      <c r="AG238" s="38"/>
      <c r="AH238" s="35"/>
      <c r="AI238" s="37"/>
      <c r="AJ238" s="37"/>
      <c r="AK238" s="37"/>
      <c r="AL238" s="37"/>
      <c r="AM238" s="37"/>
      <c r="AN238" s="37"/>
      <c r="AO238" s="37"/>
      <c r="AP238" s="37"/>
      <c r="AQ238" s="37"/>
      <c r="AS238" s="125"/>
      <c r="AT238" s="123"/>
      <c r="AV238" s="125"/>
      <c r="AX238" s="125"/>
      <c r="AY238" s="125"/>
      <c r="AZ238" s="123"/>
      <c r="BB238" s="125"/>
      <c r="BD238" s="125"/>
      <c r="BE238" s="125"/>
      <c r="BF238" s="123"/>
      <c r="BH238" s="125"/>
      <c r="BJ238" s="125"/>
      <c r="BK238" s="125"/>
      <c r="BM238" s="125"/>
      <c r="BN238" s="123"/>
      <c r="BP238" s="125"/>
      <c r="BQ238" s="125"/>
      <c r="BR238" s="125"/>
      <c r="BW238" s="125"/>
      <c r="BX238" s="123"/>
      <c r="BZ238" s="125"/>
      <c r="CA238" s="125"/>
      <c r="CB238" s="125"/>
      <c r="CG238" s="125"/>
      <c r="CH238" s="123"/>
      <c r="CJ238" s="125"/>
      <c r="CK238" s="125"/>
      <c r="CL238" s="125"/>
      <c r="DC238" s="125"/>
      <c r="DD238" s="123"/>
      <c r="DF238" s="125"/>
      <c r="DJ238" s="125"/>
      <c r="DK238" s="125"/>
      <c r="DL238" s="123"/>
      <c r="DN238" s="125"/>
      <c r="DR238" s="125"/>
      <c r="DS238" s="125"/>
      <c r="DT238" s="123"/>
      <c r="DV238" s="125"/>
      <c r="DZ238" s="125"/>
    </row>
    <row r="239" spans="8:130" s="119" customFormat="1">
      <c r="H239" s="125"/>
      <c r="I239" s="123"/>
      <c r="K239" s="125"/>
      <c r="M239" s="125"/>
      <c r="N239" s="125"/>
      <c r="O239" s="123"/>
      <c r="Q239" s="125"/>
      <c r="S239" s="125"/>
      <c r="T239" s="125"/>
      <c r="U239" s="123"/>
      <c r="W239" s="125"/>
      <c r="Y239" s="125"/>
      <c r="Z239" s="125"/>
      <c r="AA239" s="91"/>
      <c r="AB239" s="39"/>
      <c r="AC239" s="39"/>
      <c r="AD239" s="39"/>
      <c r="AE239" s="39"/>
      <c r="AG239" s="38"/>
      <c r="AH239" s="35"/>
      <c r="AI239" s="37"/>
      <c r="AJ239" s="37"/>
      <c r="AK239" s="37"/>
      <c r="AL239" s="37"/>
      <c r="AM239" s="37"/>
      <c r="AN239" s="37"/>
      <c r="AO239" s="37"/>
      <c r="AP239" s="37"/>
      <c r="AQ239" s="37"/>
      <c r="AS239" s="125"/>
      <c r="AT239" s="123"/>
      <c r="AV239" s="125"/>
      <c r="AX239" s="125"/>
      <c r="AY239" s="125"/>
      <c r="AZ239" s="123"/>
      <c r="BB239" s="125"/>
      <c r="BD239" s="125"/>
      <c r="BE239" s="125"/>
      <c r="BF239" s="123"/>
      <c r="BH239" s="125"/>
      <c r="BJ239" s="125"/>
      <c r="BK239" s="125"/>
      <c r="BM239" s="125"/>
      <c r="BN239" s="123"/>
      <c r="BP239" s="125"/>
      <c r="BQ239" s="125"/>
      <c r="BR239" s="125"/>
      <c r="BW239" s="125"/>
      <c r="BX239" s="123"/>
      <c r="BZ239" s="125"/>
      <c r="CA239" s="125"/>
      <c r="CB239" s="125"/>
      <c r="CG239" s="125"/>
      <c r="CH239" s="123"/>
      <c r="CJ239" s="125"/>
      <c r="CK239" s="125"/>
      <c r="CL239" s="125"/>
      <c r="DC239" s="125"/>
      <c r="DD239" s="123"/>
      <c r="DF239" s="125"/>
      <c r="DJ239" s="125"/>
      <c r="DK239" s="125"/>
      <c r="DL239" s="123"/>
      <c r="DN239" s="125"/>
      <c r="DR239" s="125"/>
      <c r="DS239" s="125"/>
      <c r="DT239" s="123"/>
      <c r="DV239" s="125"/>
      <c r="DZ239" s="125"/>
    </row>
    <row r="240" spans="8:130" s="119" customFormat="1">
      <c r="H240" s="125"/>
      <c r="I240" s="123"/>
      <c r="K240" s="125"/>
      <c r="M240" s="125"/>
      <c r="N240" s="125"/>
      <c r="O240" s="123"/>
      <c r="Q240" s="125"/>
      <c r="S240" s="125"/>
      <c r="T240" s="125"/>
      <c r="U240" s="123"/>
      <c r="W240" s="125"/>
      <c r="Y240" s="125"/>
      <c r="Z240" s="125"/>
      <c r="AA240" s="91"/>
      <c r="AB240" s="39"/>
      <c r="AC240" s="39"/>
      <c r="AD240" s="39"/>
      <c r="AE240" s="39"/>
      <c r="AG240" s="38"/>
      <c r="AH240" s="35"/>
      <c r="AI240" s="37"/>
      <c r="AJ240" s="37"/>
      <c r="AK240" s="37"/>
      <c r="AL240" s="37"/>
      <c r="AM240" s="37"/>
      <c r="AN240" s="37"/>
      <c r="AO240" s="37"/>
      <c r="AP240" s="37"/>
      <c r="AQ240" s="37"/>
      <c r="AS240" s="125"/>
      <c r="AT240" s="123"/>
      <c r="AV240" s="125"/>
      <c r="AX240" s="125"/>
      <c r="AY240" s="125"/>
      <c r="AZ240" s="123"/>
      <c r="BB240" s="125"/>
      <c r="BD240" s="125"/>
      <c r="BE240" s="125"/>
      <c r="BF240" s="123"/>
      <c r="BH240" s="125"/>
      <c r="BJ240" s="125"/>
      <c r="BK240" s="125"/>
      <c r="BM240" s="125"/>
      <c r="BN240" s="123"/>
      <c r="BP240" s="125"/>
      <c r="BQ240" s="125"/>
      <c r="BR240" s="125"/>
      <c r="BW240" s="125"/>
      <c r="BX240" s="123"/>
      <c r="BZ240" s="125"/>
      <c r="CA240" s="125"/>
      <c r="CB240" s="125"/>
      <c r="CG240" s="125"/>
      <c r="CH240" s="123"/>
      <c r="CJ240" s="125"/>
      <c r="CK240" s="125"/>
      <c r="CL240" s="125"/>
      <c r="DC240" s="125"/>
      <c r="DD240" s="123"/>
      <c r="DF240" s="125"/>
      <c r="DJ240" s="125"/>
      <c r="DK240" s="125"/>
      <c r="DL240" s="123"/>
      <c r="DN240" s="125"/>
      <c r="DR240" s="125"/>
      <c r="DS240" s="125"/>
      <c r="DT240" s="123"/>
      <c r="DV240" s="125"/>
      <c r="DZ240" s="125"/>
    </row>
    <row r="241" spans="8:130" s="119" customFormat="1">
      <c r="H241" s="125"/>
      <c r="I241" s="123"/>
      <c r="K241" s="125"/>
      <c r="M241" s="125"/>
      <c r="N241" s="125"/>
      <c r="O241" s="123"/>
      <c r="Q241" s="125"/>
      <c r="S241" s="125"/>
      <c r="T241" s="125"/>
      <c r="U241" s="123"/>
      <c r="W241" s="125"/>
      <c r="Y241" s="125"/>
      <c r="Z241" s="125"/>
      <c r="AA241" s="91"/>
      <c r="AB241" s="39"/>
      <c r="AC241" s="39"/>
      <c r="AD241" s="39"/>
      <c r="AE241" s="39"/>
      <c r="AG241" s="38"/>
      <c r="AH241" s="35"/>
      <c r="AI241" s="37"/>
      <c r="AJ241" s="37"/>
      <c r="AK241" s="37"/>
      <c r="AL241" s="37"/>
      <c r="AM241" s="37"/>
      <c r="AN241" s="37"/>
      <c r="AO241" s="37"/>
      <c r="AP241" s="37"/>
      <c r="AQ241" s="37"/>
      <c r="AS241" s="125"/>
      <c r="AT241" s="123"/>
      <c r="AV241" s="125"/>
      <c r="AX241" s="125"/>
      <c r="AY241" s="125"/>
      <c r="AZ241" s="123"/>
      <c r="BB241" s="125"/>
      <c r="BD241" s="125"/>
      <c r="BE241" s="125"/>
      <c r="BF241" s="123"/>
      <c r="BH241" s="125"/>
      <c r="BJ241" s="125"/>
      <c r="BK241" s="125"/>
      <c r="BM241" s="125"/>
      <c r="BN241" s="123"/>
      <c r="BP241" s="125"/>
      <c r="BQ241" s="125"/>
      <c r="BR241" s="125"/>
      <c r="BW241" s="125"/>
      <c r="BX241" s="123"/>
      <c r="BZ241" s="125"/>
      <c r="CA241" s="125"/>
      <c r="CB241" s="125"/>
      <c r="CG241" s="125"/>
      <c r="CH241" s="123"/>
      <c r="CJ241" s="125"/>
      <c r="CK241" s="125"/>
      <c r="CL241" s="125"/>
      <c r="DC241" s="125"/>
      <c r="DD241" s="123"/>
      <c r="DF241" s="125"/>
      <c r="DJ241" s="125"/>
      <c r="DK241" s="125"/>
      <c r="DL241" s="123"/>
      <c r="DN241" s="125"/>
      <c r="DR241" s="125"/>
      <c r="DS241" s="125"/>
      <c r="DT241" s="123"/>
      <c r="DV241" s="125"/>
      <c r="DZ241" s="125"/>
    </row>
    <row r="242" spans="8:130" s="119" customFormat="1">
      <c r="H242" s="125"/>
      <c r="I242" s="123"/>
      <c r="K242" s="125"/>
      <c r="M242" s="125"/>
      <c r="N242" s="125"/>
      <c r="O242" s="123"/>
      <c r="Q242" s="125"/>
      <c r="S242" s="125"/>
      <c r="T242" s="125"/>
      <c r="U242" s="123"/>
      <c r="W242" s="125"/>
      <c r="Y242" s="125"/>
      <c r="Z242" s="125"/>
      <c r="AA242" s="91"/>
      <c r="AB242" s="39"/>
      <c r="AC242" s="39"/>
      <c r="AD242" s="39"/>
      <c r="AE242" s="39"/>
      <c r="AG242" s="38"/>
      <c r="AH242" s="35"/>
      <c r="AI242" s="37"/>
      <c r="AJ242" s="37"/>
      <c r="AK242" s="37"/>
      <c r="AL242" s="37"/>
      <c r="AM242" s="37"/>
      <c r="AN242" s="37"/>
      <c r="AO242" s="37"/>
      <c r="AP242" s="37"/>
      <c r="AQ242" s="37"/>
      <c r="AS242" s="125"/>
      <c r="AT242" s="123"/>
      <c r="AV242" s="125"/>
      <c r="AX242" s="125"/>
      <c r="AY242" s="125"/>
      <c r="AZ242" s="123"/>
      <c r="BB242" s="125"/>
      <c r="BD242" s="125"/>
      <c r="BE242" s="125"/>
      <c r="BF242" s="123"/>
      <c r="BH242" s="125"/>
      <c r="BJ242" s="125"/>
      <c r="BK242" s="125"/>
      <c r="BM242" s="125"/>
      <c r="BN242" s="123"/>
      <c r="BP242" s="125"/>
      <c r="BQ242" s="125"/>
      <c r="BR242" s="125"/>
      <c r="BW242" s="125"/>
      <c r="BX242" s="123"/>
      <c r="BZ242" s="125"/>
      <c r="CA242" s="125"/>
      <c r="CB242" s="125"/>
      <c r="CG242" s="125"/>
      <c r="CH242" s="123"/>
      <c r="CJ242" s="125"/>
      <c r="CK242" s="125"/>
      <c r="CL242" s="125"/>
      <c r="DC242" s="125"/>
      <c r="DD242" s="123"/>
      <c r="DF242" s="125"/>
      <c r="DJ242" s="125"/>
      <c r="DK242" s="125"/>
      <c r="DL242" s="123"/>
      <c r="DN242" s="125"/>
      <c r="DR242" s="125"/>
      <c r="DS242" s="125"/>
      <c r="DT242" s="123"/>
      <c r="DV242" s="125"/>
      <c r="DZ242" s="125"/>
    </row>
    <row r="243" spans="8:130" s="119" customFormat="1">
      <c r="H243" s="125"/>
      <c r="I243" s="123"/>
      <c r="K243" s="125"/>
      <c r="M243" s="125"/>
      <c r="N243" s="125"/>
      <c r="O243" s="123"/>
      <c r="Q243" s="125"/>
      <c r="S243" s="125"/>
      <c r="T243" s="125"/>
      <c r="U243" s="123"/>
      <c r="W243" s="125"/>
      <c r="Y243" s="125"/>
      <c r="Z243" s="125"/>
      <c r="AA243" s="91"/>
      <c r="AB243" s="39"/>
      <c r="AC243" s="39"/>
      <c r="AD243" s="39"/>
      <c r="AE243" s="39"/>
      <c r="AG243" s="38"/>
      <c r="AH243" s="35"/>
      <c r="AI243" s="37"/>
      <c r="AJ243" s="37"/>
      <c r="AK243" s="37"/>
      <c r="AL243" s="37"/>
      <c r="AM243" s="37"/>
      <c r="AN243" s="37"/>
      <c r="AO243" s="37"/>
      <c r="AP243" s="37"/>
      <c r="AQ243" s="37"/>
      <c r="AS243" s="125"/>
      <c r="AT243" s="123"/>
      <c r="AV243" s="125"/>
      <c r="AX243" s="125"/>
      <c r="AY243" s="125"/>
      <c r="AZ243" s="123"/>
      <c r="BB243" s="125"/>
      <c r="BD243" s="125"/>
      <c r="BE243" s="125"/>
      <c r="BF243" s="123"/>
      <c r="BH243" s="125"/>
      <c r="BJ243" s="125"/>
      <c r="BK243" s="125"/>
      <c r="BM243" s="125"/>
      <c r="BN243" s="123"/>
      <c r="BP243" s="125"/>
      <c r="BQ243" s="125"/>
      <c r="BR243" s="125"/>
      <c r="BW243" s="125"/>
      <c r="BX243" s="123"/>
      <c r="BZ243" s="125"/>
      <c r="CA243" s="125"/>
      <c r="CB243" s="125"/>
      <c r="CG243" s="125"/>
      <c r="CH243" s="123"/>
      <c r="CJ243" s="125"/>
      <c r="CK243" s="125"/>
      <c r="CL243" s="125"/>
      <c r="DC243" s="125"/>
      <c r="DD243" s="123"/>
      <c r="DF243" s="125"/>
      <c r="DJ243" s="125"/>
      <c r="DK243" s="125"/>
      <c r="DL243" s="123"/>
      <c r="DN243" s="125"/>
      <c r="DR243" s="125"/>
      <c r="DS243" s="125"/>
      <c r="DT243" s="123"/>
      <c r="DV243" s="125"/>
      <c r="DZ243" s="125"/>
    </row>
    <row r="244" spans="8:130" s="119" customFormat="1">
      <c r="H244" s="125"/>
      <c r="I244" s="123"/>
      <c r="K244" s="125"/>
      <c r="M244" s="125"/>
      <c r="N244" s="125"/>
      <c r="O244" s="123"/>
      <c r="Q244" s="125"/>
      <c r="S244" s="125"/>
      <c r="T244" s="125"/>
      <c r="U244" s="123"/>
      <c r="W244" s="125"/>
      <c r="Y244" s="125"/>
      <c r="Z244" s="125"/>
      <c r="AA244" s="91"/>
      <c r="AB244" s="39"/>
      <c r="AC244" s="39"/>
      <c r="AD244" s="39"/>
      <c r="AE244" s="39"/>
      <c r="AG244" s="38"/>
      <c r="AH244" s="35"/>
      <c r="AI244" s="37"/>
      <c r="AJ244" s="37"/>
      <c r="AK244" s="37"/>
      <c r="AL244" s="37"/>
      <c r="AM244" s="37"/>
      <c r="AN244" s="37"/>
      <c r="AO244" s="37"/>
      <c r="AP244" s="37"/>
      <c r="AQ244" s="37"/>
      <c r="AS244" s="125"/>
      <c r="AT244" s="123"/>
      <c r="AV244" s="125"/>
      <c r="AX244" s="125"/>
      <c r="AY244" s="125"/>
      <c r="AZ244" s="123"/>
      <c r="BB244" s="125"/>
      <c r="BD244" s="125"/>
      <c r="BE244" s="125"/>
      <c r="BF244" s="123"/>
      <c r="BH244" s="125"/>
      <c r="BJ244" s="125"/>
      <c r="BK244" s="125"/>
      <c r="BM244" s="125"/>
      <c r="BN244" s="123"/>
      <c r="BP244" s="125"/>
      <c r="BQ244" s="125"/>
      <c r="BR244" s="125"/>
      <c r="BW244" s="125"/>
      <c r="BX244" s="123"/>
      <c r="BZ244" s="125"/>
      <c r="CA244" s="125"/>
      <c r="CB244" s="125"/>
      <c r="CG244" s="125"/>
      <c r="CH244" s="123"/>
      <c r="CJ244" s="125"/>
      <c r="CK244" s="125"/>
      <c r="CL244" s="125"/>
      <c r="DC244" s="125"/>
      <c r="DD244" s="123"/>
      <c r="DF244" s="125"/>
      <c r="DJ244" s="125"/>
      <c r="DK244" s="125"/>
      <c r="DL244" s="123"/>
      <c r="DN244" s="125"/>
      <c r="DR244" s="125"/>
      <c r="DS244" s="125"/>
      <c r="DT244" s="123"/>
      <c r="DV244" s="125"/>
      <c r="DZ244" s="125"/>
    </row>
    <row r="245" spans="8:130" s="119" customFormat="1">
      <c r="H245" s="125"/>
      <c r="I245" s="123"/>
      <c r="K245" s="125"/>
      <c r="M245" s="125"/>
      <c r="N245" s="125"/>
      <c r="O245" s="123"/>
      <c r="Q245" s="125"/>
      <c r="S245" s="125"/>
      <c r="T245" s="125"/>
      <c r="U245" s="123"/>
      <c r="W245" s="125"/>
      <c r="Y245" s="125"/>
      <c r="Z245" s="125"/>
      <c r="AA245" s="91"/>
      <c r="AB245" s="39"/>
      <c r="AC245" s="39"/>
      <c r="AD245" s="39"/>
      <c r="AE245" s="39"/>
      <c r="AG245" s="38"/>
      <c r="AH245" s="35"/>
      <c r="AI245" s="37"/>
      <c r="AJ245" s="37"/>
      <c r="AK245" s="37"/>
      <c r="AL245" s="37"/>
      <c r="AM245" s="37"/>
      <c r="AN245" s="37"/>
      <c r="AO245" s="37"/>
      <c r="AP245" s="37"/>
      <c r="AQ245" s="37"/>
      <c r="AS245" s="125"/>
      <c r="AT245" s="123"/>
      <c r="AV245" s="125"/>
      <c r="AX245" s="125"/>
      <c r="AY245" s="125"/>
      <c r="AZ245" s="123"/>
      <c r="BB245" s="125"/>
      <c r="BD245" s="125"/>
      <c r="BE245" s="125"/>
      <c r="BF245" s="123"/>
      <c r="BH245" s="125"/>
      <c r="BJ245" s="125"/>
      <c r="BK245" s="125"/>
      <c r="BM245" s="125"/>
      <c r="BN245" s="123"/>
      <c r="BP245" s="125"/>
      <c r="BQ245" s="125"/>
      <c r="BR245" s="125"/>
      <c r="BW245" s="125"/>
      <c r="BX245" s="123"/>
      <c r="BZ245" s="125"/>
      <c r="CA245" s="125"/>
      <c r="CB245" s="125"/>
      <c r="CG245" s="125"/>
      <c r="CH245" s="123"/>
      <c r="CJ245" s="125"/>
      <c r="CK245" s="125"/>
      <c r="CL245" s="125"/>
      <c r="DC245" s="125"/>
      <c r="DD245" s="123"/>
      <c r="DF245" s="125"/>
      <c r="DJ245" s="125"/>
      <c r="DK245" s="125"/>
      <c r="DL245" s="123"/>
      <c r="DN245" s="125"/>
      <c r="DR245" s="125"/>
      <c r="DS245" s="125"/>
      <c r="DT245" s="123"/>
      <c r="DV245" s="125"/>
      <c r="DZ245" s="125"/>
    </row>
    <row r="246" spans="8:130" s="119" customFormat="1">
      <c r="H246" s="125"/>
      <c r="I246" s="123"/>
      <c r="K246" s="125"/>
      <c r="M246" s="125"/>
      <c r="N246" s="125"/>
      <c r="O246" s="123"/>
      <c r="Q246" s="125"/>
      <c r="S246" s="125"/>
      <c r="T246" s="125"/>
      <c r="U246" s="123"/>
      <c r="W246" s="125"/>
      <c r="Y246" s="125"/>
      <c r="Z246" s="125"/>
      <c r="AA246" s="91"/>
      <c r="AB246" s="39"/>
      <c r="AC246" s="39"/>
      <c r="AD246" s="39"/>
      <c r="AE246" s="39"/>
      <c r="AG246" s="38"/>
      <c r="AH246" s="35"/>
      <c r="AI246" s="37"/>
      <c r="AJ246" s="37"/>
      <c r="AK246" s="37"/>
      <c r="AL246" s="37"/>
      <c r="AM246" s="37"/>
      <c r="AN246" s="37"/>
      <c r="AO246" s="37"/>
      <c r="AP246" s="37"/>
      <c r="AQ246" s="37"/>
      <c r="AS246" s="125"/>
      <c r="AT246" s="123"/>
      <c r="AV246" s="125"/>
      <c r="AX246" s="125"/>
      <c r="AY246" s="125"/>
      <c r="AZ246" s="123"/>
      <c r="BB246" s="125"/>
      <c r="BD246" s="125"/>
      <c r="BE246" s="125"/>
      <c r="BF246" s="123"/>
      <c r="BH246" s="125"/>
      <c r="BJ246" s="125"/>
      <c r="BK246" s="125"/>
      <c r="BM246" s="125"/>
      <c r="BN246" s="123"/>
      <c r="BP246" s="125"/>
      <c r="BQ246" s="125"/>
      <c r="BR246" s="125"/>
      <c r="BW246" s="125"/>
      <c r="BX246" s="123"/>
      <c r="BZ246" s="125"/>
      <c r="CA246" s="125"/>
      <c r="CB246" s="125"/>
      <c r="CG246" s="125"/>
      <c r="CH246" s="123"/>
      <c r="CJ246" s="125"/>
      <c r="CK246" s="125"/>
      <c r="CL246" s="125"/>
      <c r="DC246" s="125"/>
      <c r="DD246" s="123"/>
      <c r="DF246" s="125"/>
      <c r="DJ246" s="125"/>
      <c r="DK246" s="125"/>
      <c r="DL246" s="123"/>
      <c r="DN246" s="125"/>
      <c r="DR246" s="125"/>
      <c r="DS246" s="125"/>
      <c r="DT246" s="123"/>
      <c r="DV246" s="125"/>
      <c r="DZ246" s="125"/>
    </row>
    <row r="247" spans="8:130" s="119" customFormat="1">
      <c r="H247" s="125"/>
      <c r="I247" s="123"/>
      <c r="K247" s="125"/>
      <c r="M247" s="125"/>
      <c r="N247" s="125"/>
      <c r="O247" s="123"/>
      <c r="Q247" s="125"/>
      <c r="S247" s="125"/>
      <c r="T247" s="125"/>
      <c r="U247" s="123"/>
      <c r="W247" s="125"/>
      <c r="Y247" s="125"/>
      <c r="Z247" s="125"/>
      <c r="AA247" s="91"/>
      <c r="AB247" s="39"/>
      <c r="AC247" s="39"/>
      <c r="AD247" s="39"/>
      <c r="AE247" s="39"/>
      <c r="AG247" s="38"/>
      <c r="AH247" s="35"/>
      <c r="AI247" s="37"/>
      <c r="AJ247" s="37"/>
      <c r="AK247" s="37"/>
      <c r="AL247" s="37"/>
      <c r="AM247" s="37"/>
      <c r="AN247" s="37"/>
      <c r="AO247" s="37"/>
      <c r="AP247" s="37"/>
      <c r="AQ247" s="37"/>
      <c r="AS247" s="125"/>
      <c r="AT247" s="123"/>
      <c r="AV247" s="125"/>
      <c r="AX247" s="125"/>
      <c r="AY247" s="125"/>
      <c r="AZ247" s="123"/>
      <c r="BB247" s="125"/>
      <c r="BD247" s="125"/>
      <c r="BE247" s="125"/>
      <c r="BF247" s="123"/>
      <c r="BH247" s="125"/>
      <c r="BJ247" s="125"/>
      <c r="BK247" s="125"/>
      <c r="BM247" s="125"/>
      <c r="BN247" s="123"/>
      <c r="BP247" s="125"/>
      <c r="BQ247" s="125"/>
      <c r="BR247" s="125"/>
      <c r="BW247" s="125"/>
      <c r="BX247" s="123"/>
      <c r="BZ247" s="125"/>
      <c r="CA247" s="125"/>
      <c r="CB247" s="125"/>
      <c r="CG247" s="125"/>
      <c r="CH247" s="123"/>
      <c r="CJ247" s="125"/>
      <c r="CK247" s="125"/>
      <c r="CL247" s="125"/>
      <c r="DC247" s="125"/>
      <c r="DD247" s="123"/>
      <c r="DF247" s="125"/>
      <c r="DJ247" s="125"/>
      <c r="DK247" s="125"/>
      <c r="DL247" s="123"/>
      <c r="DN247" s="125"/>
      <c r="DR247" s="125"/>
      <c r="DS247" s="125"/>
      <c r="DT247" s="123"/>
      <c r="DV247" s="125"/>
      <c r="DZ247" s="125"/>
    </row>
    <row r="248" spans="8:130" s="119" customFormat="1">
      <c r="H248" s="125"/>
      <c r="I248" s="123"/>
      <c r="K248" s="125"/>
      <c r="M248" s="125"/>
      <c r="N248" s="125"/>
      <c r="O248" s="123"/>
      <c r="Q248" s="125"/>
      <c r="S248" s="125"/>
      <c r="T248" s="125"/>
      <c r="U248" s="123"/>
      <c r="W248" s="125"/>
      <c r="Y248" s="125"/>
      <c r="Z248" s="125"/>
      <c r="AA248" s="91"/>
      <c r="AB248" s="39"/>
      <c r="AC248" s="39"/>
      <c r="AD248" s="39"/>
      <c r="AE248" s="39"/>
      <c r="AG248" s="38"/>
      <c r="AH248" s="35"/>
      <c r="AI248" s="37"/>
      <c r="AJ248" s="37"/>
      <c r="AK248" s="37"/>
      <c r="AL248" s="37"/>
      <c r="AM248" s="37"/>
      <c r="AN248" s="37"/>
      <c r="AO248" s="37"/>
      <c r="AP248" s="37"/>
      <c r="AQ248" s="37"/>
      <c r="AS248" s="125"/>
      <c r="AT248" s="123"/>
      <c r="AV248" s="125"/>
      <c r="AX248" s="125"/>
      <c r="AY248" s="125"/>
      <c r="AZ248" s="123"/>
      <c r="BB248" s="125"/>
      <c r="BD248" s="125"/>
      <c r="BE248" s="125"/>
      <c r="BF248" s="123"/>
      <c r="BH248" s="125"/>
      <c r="BJ248" s="125"/>
      <c r="BK248" s="125"/>
      <c r="BM248" s="125"/>
      <c r="BN248" s="123"/>
      <c r="BP248" s="125"/>
      <c r="BQ248" s="125"/>
      <c r="BR248" s="125"/>
      <c r="BW248" s="125"/>
      <c r="BX248" s="123"/>
      <c r="BZ248" s="125"/>
      <c r="CA248" s="125"/>
      <c r="CB248" s="125"/>
      <c r="CG248" s="125"/>
      <c r="CH248" s="123"/>
      <c r="CJ248" s="125"/>
      <c r="CK248" s="125"/>
      <c r="CL248" s="125"/>
      <c r="DC248" s="125"/>
      <c r="DD248" s="123"/>
      <c r="DF248" s="125"/>
      <c r="DJ248" s="125"/>
      <c r="DK248" s="125"/>
      <c r="DL248" s="123"/>
      <c r="DN248" s="125"/>
      <c r="DR248" s="125"/>
      <c r="DS248" s="125"/>
      <c r="DT248" s="123"/>
      <c r="DV248" s="125"/>
      <c r="DZ248" s="125"/>
    </row>
    <row r="249" spans="8:130" s="119" customFormat="1">
      <c r="H249" s="125"/>
      <c r="I249" s="123"/>
      <c r="K249" s="125"/>
      <c r="M249" s="125"/>
      <c r="N249" s="125"/>
      <c r="O249" s="123"/>
      <c r="Q249" s="125"/>
      <c r="S249" s="125"/>
      <c r="T249" s="125"/>
      <c r="U249" s="123"/>
      <c r="W249" s="125"/>
      <c r="Y249" s="125"/>
      <c r="Z249" s="125"/>
      <c r="AA249" s="91"/>
      <c r="AB249" s="39"/>
      <c r="AC249" s="39"/>
      <c r="AD249" s="39"/>
      <c r="AE249" s="39"/>
      <c r="AG249" s="38"/>
      <c r="AH249" s="35"/>
      <c r="AI249" s="37"/>
      <c r="AJ249" s="37"/>
      <c r="AK249" s="37"/>
      <c r="AL249" s="37"/>
      <c r="AM249" s="37"/>
      <c r="AN249" s="37"/>
      <c r="AO249" s="37"/>
      <c r="AP249" s="37"/>
      <c r="AQ249" s="37"/>
      <c r="AS249" s="125"/>
      <c r="AT249" s="123"/>
      <c r="AV249" s="125"/>
      <c r="AX249" s="125"/>
      <c r="AY249" s="125"/>
      <c r="AZ249" s="123"/>
      <c r="BB249" s="125"/>
      <c r="BD249" s="125"/>
      <c r="BE249" s="125"/>
      <c r="BF249" s="123"/>
      <c r="BH249" s="125"/>
      <c r="BJ249" s="125"/>
      <c r="BK249" s="125"/>
      <c r="BM249" s="125"/>
      <c r="BN249" s="123"/>
      <c r="BP249" s="125"/>
      <c r="BQ249" s="125"/>
      <c r="BR249" s="125"/>
      <c r="BW249" s="125"/>
      <c r="BX249" s="123"/>
      <c r="BZ249" s="125"/>
      <c r="CA249" s="125"/>
      <c r="CB249" s="125"/>
      <c r="CG249" s="125"/>
      <c r="CH249" s="123"/>
      <c r="CJ249" s="125"/>
      <c r="CK249" s="125"/>
      <c r="CL249" s="125"/>
      <c r="DC249" s="125"/>
      <c r="DD249" s="123"/>
      <c r="DF249" s="125"/>
      <c r="DJ249" s="125"/>
      <c r="DK249" s="125"/>
      <c r="DL249" s="123"/>
      <c r="DN249" s="125"/>
      <c r="DR249" s="125"/>
      <c r="DS249" s="125"/>
      <c r="DT249" s="123"/>
      <c r="DV249" s="125"/>
      <c r="DZ249" s="125"/>
    </row>
    <row r="250" spans="8:130" s="119" customFormat="1">
      <c r="H250" s="125"/>
      <c r="I250" s="123"/>
      <c r="K250" s="125"/>
      <c r="M250" s="125"/>
      <c r="N250" s="125"/>
      <c r="O250" s="123"/>
      <c r="Q250" s="125"/>
      <c r="S250" s="125"/>
      <c r="T250" s="125"/>
      <c r="U250" s="123"/>
      <c r="W250" s="125"/>
      <c r="Y250" s="125"/>
      <c r="Z250" s="125"/>
      <c r="AA250" s="91"/>
      <c r="AB250" s="39"/>
      <c r="AC250" s="39"/>
      <c r="AD250" s="39"/>
      <c r="AE250" s="39"/>
      <c r="AG250" s="38"/>
      <c r="AH250" s="35"/>
      <c r="AI250" s="37"/>
      <c r="AJ250" s="37"/>
      <c r="AK250" s="37"/>
      <c r="AL250" s="37"/>
      <c r="AM250" s="37"/>
      <c r="AN250" s="37"/>
      <c r="AO250" s="37"/>
      <c r="AP250" s="37"/>
      <c r="AQ250" s="37"/>
      <c r="AS250" s="125"/>
      <c r="AT250" s="123"/>
      <c r="AV250" s="125"/>
      <c r="AX250" s="125"/>
      <c r="AY250" s="125"/>
      <c r="AZ250" s="123"/>
      <c r="BB250" s="125"/>
      <c r="BD250" s="125"/>
      <c r="BE250" s="125"/>
      <c r="BF250" s="123"/>
      <c r="BH250" s="125"/>
      <c r="BJ250" s="125"/>
      <c r="BK250" s="125"/>
      <c r="BM250" s="125"/>
      <c r="BN250" s="123"/>
      <c r="BP250" s="125"/>
      <c r="BQ250" s="125"/>
      <c r="BR250" s="125"/>
      <c r="BW250" s="125"/>
      <c r="BX250" s="123"/>
      <c r="BZ250" s="125"/>
      <c r="CA250" s="125"/>
      <c r="CB250" s="125"/>
      <c r="CG250" s="125"/>
      <c r="CH250" s="123"/>
      <c r="CJ250" s="125"/>
      <c r="CK250" s="125"/>
      <c r="CL250" s="125"/>
      <c r="DC250" s="125"/>
      <c r="DD250" s="123"/>
      <c r="DF250" s="125"/>
      <c r="DJ250" s="125"/>
      <c r="DK250" s="125"/>
      <c r="DL250" s="123"/>
      <c r="DN250" s="125"/>
      <c r="DR250" s="125"/>
      <c r="DS250" s="125"/>
      <c r="DT250" s="123"/>
      <c r="DV250" s="125"/>
      <c r="DZ250" s="125"/>
    </row>
    <row r="251" spans="8:130" s="119" customFormat="1">
      <c r="H251" s="125"/>
      <c r="I251" s="123"/>
      <c r="K251" s="125"/>
      <c r="M251" s="125"/>
      <c r="N251" s="125"/>
      <c r="O251" s="123"/>
      <c r="Q251" s="125"/>
      <c r="S251" s="125"/>
      <c r="T251" s="125"/>
      <c r="U251" s="123"/>
      <c r="W251" s="125"/>
      <c r="Y251" s="125"/>
      <c r="Z251" s="125"/>
      <c r="AA251" s="91"/>
      <c r="AB251" s="39"/>
      <c r="AC251" s="39"/>
      <c r="AD251" s="39"/>
      <c r="AE251" s="39"/>
      <c r="AG251" s="38"/>
      <c r="AH251" s="35"/>
      <c r="AI251" s="37"/>
      <c r="AJ251" s="37"/>
      <c r="AK251" s="37"/>
      <c r="AL251" s="37"/>
      <c r="AM251" s="37"/>
      <c r="AN251" s="37"/>
      <c r="AO251" s="37"/>
      <c r="AP251" s="37"/>
      <c r="AQ251" s="37"/>
      <c r="AS251" s="125"/>
      <c r="AT251" s="123"/>
      <c r="AV251" s="125"/>
      <c r="AX251" s="125"/>
      <c r="AY251" s="125"/>
      <c r="AZ251" s="123"/>
      <c r="BB251" s="125"/>
      <c r="BD251" s="125"/>
      <c r="BE251" s="125"/>
      <c r="BF251" s="123"/>
      <c r="BH251" s="125"/>
      <c r="BJ251" s="125"/>
      <c r="BK251" s="125"/>
      <c r="BM251" s="125"/>
      <c r="BN251" s="123"/>
      <c r="BP251" s="125"/>
      <c r="BQ251" s="125"/>
      <c r="BR251" s="125"/>
      <c r="BW251" s="125"/>
      <c r="BX251" s="123"/>
      <c r="BZ251" s="125"/>
      <c r="CA251" s="125"/>
      <c r="CB251" s="125"/>
      <c r="CG251" s="125"/>
      <c r="CH251" s="123"/>
      <c r="CJ251" s="125"/>
      <c r="CK251" s="125"/>
      <c r="CL251" s="125"/>
      <c r="DC251" s="125"/>
      <c r="DD251" s="123"/>
      <c r="DF251" s="125"/>
      <c r="DJ251" s="125"/>
      <c r="DK251" s="125"/>
      <c r="DL251" s="123"/>
      <c r="DN251" s="125"/>
      <c r="DR251" s="125"/>
      <c r="DS251" s="125"/>
      <c r="DT251" s="123"/>
      <c r="DV251" s="125"/>
      <c r="DZ251" s="125"/>
    </row>
    <row r="252" spans="8:130" s="119" customFormat="1">
      <c r="H252" s="125"/>
      <c r="I252" s="123"/>
      <c r="K252" s="125"/>
      <c r="M252" s="125"/>
      <c r="N252" s="125"/>
      <c r="O252" s="123"/>
      <c r="Q252" s="125"/>
      <c r="S252" s="125"/>
      <c r="T252" s="125"/>
      <c r="U252" s="123"/>
      <c r="W252" s="125"/>
      <c r="Y252" s="125"/>
      <c r="Z252" s="125"/>
      <c r="AA252" s="91"/>
      <c r="AB252" s="39"/>
      <c r="AC252" s="39"/>
      <c r="AD252" s="39"/>
      <c r="AE252" s="39"/>
      <c r="AG252" s="38"/>
      <c r="AH252" s="35"/>
      <c r="AI252" s="37"/>
      <c r="AJ252" s="37"/>
      <c r="AK252" s="37"/>
      <c r="AL252" s="37"/>
      <c r="AM252" s="37"/>
      <c r="AN252" s="37"/>
      <c r="AO252" s="37"/>
      <c r="AP252" s="37"/>
      <c r="AQ252" s="37"/>
      <c r="AS252" s="125"/>
      <c r="AT252" s="123"/>
      <c r="AV252" s="125"/>
      <c r="AX252" s="125"/>
      <c r="AY252" s="125"/>
      <c r="AZ252" s="123"/>
      <c r="BB252" s="125"/>
      <c r="BD252" s="125"/>
      <c r="BE252" s="125"/>
      <c r="BF252" s="123"/>
      <c r="BH252" s="125"/>
      <c r="BJ252" s="125"/>
      <c r="BK252" s="125"/>
      <c r="BM252" s="125"/>
      <c r="BN252" s="123"/>
      <c r="BP252" s="125"/>
      <c r="BQ252" s="125"/>
      <c r="BR252" s="125"/>
      <c r="BW252" s="125"/>
      <c r="BX252" s="123"/>
      <c r="BZ252" s="125"/>
      <c r="CA252" s="125"/>
      <c r="CB252" s="125"/>
      <c r="CG252" s="125"/>
      <c r="CH252" s="123"/>
      <c r="CJ252" s="125"/>
      <c r="CK252" s="125"/>
      <c r="CL252" s="125"/>
      <c r="DC252" s="125"/>
      <c r="DD252" s="123"/>
      <c r="DF252" s="125"/>
      <c r="DJ252" s="125"/>
      <c r="DK252" s="125"/>
      <c r="DL252" s="123"/>
      <c r="DN252" s="125"/>
      <c r="DR252" s="125"/>
      <c r="DS252" s="125"/>
      <c r="DT252" s="123"/>
      <c r="DV252" s="125"/>
      <c r="DZ252" s="125"/>
    </row>
    <row r="253" spans="8:130" s="119" customFormat="1">
      <c r="H253" s="125"/>
      <c r="I253" s="123"/>
      <c r="K253" s="125"/>
      <c r="M253" s="125"/>
      <c r="N253" s="125"/>
      <c r="O253" s="123"/>
      <c r="Q253" s="125"/>
      <c r="S253" s="125"/>
      <c r="T253" s="125"/>
      <c r="U253" s="123"/>
      <c r="W253" s="125"/>
      <c r="Y253" s="125"/>
      <c r="Z253" s="125"/>
      <c r="AA253" s="91"/>
      <c r="AB253" s="39"/>
      <c r="AC253" s="39"/>
      <c r="AD253" s="39"/>
      <c r="AE253" s="39"/>
      <c r="AG253" s="38"/>
      <c r="AH253" s="35"/>
      <c r="AI253" s="37"/>
      <c r="AJ253" s="37"/>
      <c r="AK253" s="37"/>
      <c r="AL253" s="37"/>
      <c r="AM253" s="37"/>
      <c r="AN253" s="37"/>
      <c r="AO253" s="37"/>
      <c r="AP253" s="37"/>
      <c r="AQ253" s="37"/>
      <c r="AS253" s="125"/>
      <c r="AT253" s="123"/>
      <c r="AV253" s="125"/>
      <c r="AX253" s="125"/>
      <c r="AY253" s="125"/>
      <c r="AZ253" s="123"/>
      <c r="BB253" s="125"/>
      <c r="BD253" s="125"/>
      <c r="BE253" s="125"/>
      <c r="BF253" s="123"/>
      <c r="BH253" s="125"/>
      <c r="BJ253" s="125"/>
      <c r="BK253" s="125"/>
      <c r="BM253" s="125"/>
      <c r="BN253" s="123"/>
      <c r="BP253" s="125"/>
      <c r="BQ253" s="125"/>
      <c r="BR253" s="125"/>
      <c r="BW253" s="125"/>
      <c r="BX253" s="123"/>
      <c r="BZ253" s="125"/>
      <c r="CA253" s="125"/>
      <c r="CB253" s="125"/>
      <c r="CG253" s="125"/>
      <c r="CH253" s="123"/>
      <c r="CJ253" s="125"/>
      <c r="CK253" s="125"/>
      <c r="CL253" s="125"/>
      <c r="DC253" s="125"/>
      <c r="DD253" s="123"/>
      <c r="DF253" s="125"/>
      <c r="DJ253" s="125"/>
      <c r="DK253" s="125"/>
      <c r="DL253" s="123"/>
      <c r="DN253" s="125"/>
      <c r="DR253" s="125"/>
      <c r="DS253" s="125"/>
      <c r="DT253" s="123"/>
      <c r="DV253" s="125"/>
      <c r="DZ253" s="125"/>
    </row>
    <row r="254" spans="8:130" s="119" customFormat="1">
      <c r="H254" s="125"/>
      <c r="I254" s="123"/>
      <c r="K254" s="125"/>
      <c r="M254" s="125"/>
      <c r="N254" s="125"/>
      <c r="O254" s="123"/>
      <c r="Q254" s="125"/>
      <c r="S254" s="125"/>
      <c r="T254" s="125"/>
      <c r="U254" s="123"/>
      <c r="W254" s="125"/>
      <c r="Y254" s="125"/>
      <c r="Z254" s="125"/>
      <c r="AA254" s="91"/>
      <c r="AB254" s="39"/>
      <c r="AC254" s="39"/>
      <c r="AD254" s="39"/>
      <c r="AE254" s="39"/>
      <c r="AG254" s="38"/>
      <c r="AH254" s="35"/>
      <c r="AI254" s="37"/>
      <c r="AJ254" s="37"/>
      <c r="AK254" s="37"/>
      <c r="AL254" s="37"/>
      <c r="AM254" s="37"/>
      <c r="AN254" s="37"/>
      <c r="AO254" s="37"/>
      <c r="AP254" s="37"/>
      <c r="AQ254" s="37"/>
      <c r="AS254" s="125"/>
      <c r="AT254" s="123"/>
      <c r="AV254" s="125"/>
      <c r="AX254" s="125"/>
      <c r="AY254" s="125"/>
      <c r="AZ254" s="123"/>
      <c r="BB254" s="125"/>
      <c r="BD254" s="125"/>
      <c r="BE254" s="125"/>
      <c r="BF254" s="123"/>
      <c r="BH254" s="125"/>
      <c r="BJ254" s="125"/>
      <c r="BK254" s="125"/>
      <c r="BM254" s="125"/>
      <c r="BN254" s="123"/>
      <c r="BP254" s="125"/>
      <c r="BQ254" s="125"/>
      <c r="BR254" s="125"/>
      <c r="BW254" s="125"/>
      <c r="BX254" s="123"/>
      <c r="BZ254" s="125"/>
      <c r="CA254" s="125"/>
      <c r="CB254" s="125"/>
      <c r="CG254" s="125"/>
      <c r="CH254" s="123"/>
      <c r="CJ254" s="125"/>
      <c r="CK254" s="125"/>
      <c r="CL254" s="125"/>
      <c r="DC254" s="125"/>
      <c r="DD254" s="123"/>
      <c r="DF254" s="125"/>
      <c r="DJ254" s="125"/>
      <c r="DK254" s="125"/>
      <c r="DL254" s="123"/>
      <c r="DN254" s="125"/>
      <c r="DR254" s="125"/>
      <c r="DS254" s="125"/>
      <c r="DT254" s="123"/>
      <c r="DV254" s="125"/>
      <c r="DZ254" s="125"/>
    </row>
    <row r="255" spans="8:130" s="119" customFormat="1">
      <c r="H255" s="125"/>
      <c r="I255" s="123"/>
      <c r="K255" s="125"/>
      <c r="M255" s="125"/>
      <c r="N255" s="125"/>
      <c r="O255" s="123"/>
      <c r="Q255" s="125"/>
      <c r="S255" s="125"/>
      <c r="T255" s="125"/>
      <c r="U255" s="123"/>
      <c r="W255" s="125"/>
      <c r="Y255" s="125"/>
      <c r="Z255" s="125"/>
      <c r="AA255" s="91"/>
      <c r="AB255" s="39"/>
      <c r="AC255" s="39"/>
      <c r="AD255" s="39"/>
      <c r="AE255" s="39"/>
      <c r="AG255" s="38"/>
      <c r="AH255" s="35"/>
      <c r="AI255" s="37"/>
      <c r="AJ255" s="37"/>
      <c r="AK255" s="37"/>
      <c r="AL255" s="37"/>
      <c r="AM255" s="37"/>
      <c r="AN255" s="37"/>
      <c r="AO255" s="37"/>
      <c r="AP255" s="37"/>
      <c r="AQ255" s="37"/>
      <c r="AS255" s="125"/>
      <c r="AT255" s="123"/>
      <c r="AV255" s="125"/>
      <c r="AX255" s="125"/>
      <c r="AY255" s="125"/>
      <c r="AZ255" s="123"/>
      <c r="BB255" s="125"/>
      <c r="BD255" s="125"/>
      <c r="BE255" s="125"/>
      <c r="BF255" s="123"/>
      <c r="BH255" s="125"/>
      <c r="BJ255" s="125"/>
      <c r="BK255" s="125"/>
      <c r="BM255" s="125"/>
      <c r="BN255" s="123"/>
      <c r="BP255" s="125"/>
      <c r="BQ255" s="125"/>
      <c r="BR255" s="125"/>
      <c r="BW255" s="125"/>
      <c r="BX255" s="123"/>
      <c r="BZ255" s="125"/>
      <c r="CA255" s="125"/>
      <c r="CB255" s="125"/>
      <c r="CG255" s="125"/>
      <c r="CH255" s="123"/>
      <c r="CJ255" s="125"/>
      <c r="CK255" s="125"/>
      <c r="CL255" s="125"/>
      <c r="DC255" s="125"/>
      <c r="DD255" s="123"/>
      <c r="DF255" s="125"/>
      <c r="DJ255" s="125"/>
      <c r="DK255" s="125"/>
      <c r="DL255" s="123"/>
      <c r="DN255" s="125"/>
      <c r="DR255" s="125"/>
      <c r="DS255" s="125"/>
      <c r="DT255" s="123"/>
      <c r="DV255" s="125"/>
      <c r="DZ255" s="125"/>
    </row>
    <row r="256" spans="8:130" s="119" customFormat="1">
      <c r="H256" s="125"/>
      <c r="I256" s="123"/>
      <c r="K256" s="125"/>
      <c r="M256" s="125"/>
      <c r="N256" s="125"/>
      <c r="O256" s="123"/>
      <c r="Q256" s="125"/>
      <c r="S256" s="125"/>
      <c r="T256" s="125"/>
      <c r="U256" s="123"/>
      <c r="W256" s="125"/>
      <c r="Y256" s="125"/>
      <c r="Z256" s="125"/>
      <c r="AA256" s="91"/>
      <c r="AB256" s="39"/>
      <c r="AC256" s="39"/>
      <c r="AD256" s="39"/>
      <c r="AE256" s="39"/>
      <c r="AG256" s="38"/>
      <c r="AH256" s="35"/>
      <c r="AI256" s="37"/>
      <c r="AJ256" s="37"/>
      <c r="AK256" s="37"/>
      <c r="AL256" s="37"/>
      <c r="AM256" s="37"/>
      <c r="AN256" s="37"/>
      <c r="AO256" s="37"/>
      <c r="AP256" s="37"/>
      <c r="AQ256" s="37"/>
      <c r="AS256" s="125"/>
      <c r="AT256" s="123"/>
      <c r="AV256" s="125"/>
      <c r="AX256" s="125"/>
      <c r="AY256" s="125"/>
      <c r="AZ256" s="123"/>
      <c r="BB256" s="125"/>
      <c r="BD256" s="125"/>
      <c r="BE256" s="125"/>
      <c r="BF256" s="123"/>
      <c r="BH256" s="125"/>
      <c r="BJ256" s="125"/>
      <c r="BK256" s="125"/>
      <c r="BM256" s="125"/>
      <c r="BN256" s="123"/>
      <c r="BP256" s="125"/>
      <c r="BQ256" s="125"/>
      <c r="BR256" s="125"/>
      <c r="BW256" s="125"/>
      <c r="BX256" s="123"/>
      <c r="BZ256" s="125"/>
      <c r="CA256" s="125"/>
      <c r="CB256" s="125"/>
      <c r="CG256" s="125"/>
      <c r="CH256" s="123"/>
      <c r="CJ256" s="125"/>
      <c r="CK256" s="125"/>
      <c r="CL256" s="125"/>
      <c r="DC256" s="125"/>
      <c r="DD256" s="123"/>
      <c r="DF256" s="125"/>
      <c r="DJ256" s="125"/>
      <c r="DK256" s="125"/>
      <c r="DL256" s="123"/>
      <c r="DN256" s="125"/>
      <c r="DR256" s="125"/>
      <c r="DS256" s="125"/>
      <c r="DT256" s="123"/>
      <c r="DV256" s="125"/>
      <c r="DZ256" s="125"/>
    </row>
    <row r="257" spans="8:130" s="119" customFormat="1">
      <c r="H257" s="125"/>
      <c r="I257" s="123"/>
      <c r="K257" s="125"/>
      <c r="M257" s="125"/>
      <c r="N257" s="125"/>
      <c r="O257" s="123"/>
      <c r="Q257" s="125"/>
      <c r="S257" s="125"/>
      <c r="T257" s="125"/>
      <c r="U257" s="123"/>
      <c r="W257" s="125"/>
      <c r="Y257" s="125"/>
      <c r="Z257" s="125"/>
      <c r="AA257" s="91"/>
      <c r="AB257" s="39"/>
      <c r="AC257" s="39"/>
      <c r="AD257" s="39"/>
      <c r="AE257" s="39"/>
      <c r="AG257" s="38"/>
      <c r="AH257" s="35"/>
      <c r="AI257" s="37"/>
      <c r="AJ257" s="37"/>
      <c r="AK257" s="37"/>
      <c r="AL257" s="37"/>
      <c r="AM257" s="37"/>
      <c r="AN257" s="37"/>
      <c r="AO257" s="37"/>
      <c r="AP257" s="37"/>
      <c r="AQ257" s="37"/>
      <c r="AS257" s="125"/>
      <c r="AT257" s="123"/>
      <c r="AV257" s="125"/>
      <c r="AX257" s="125"/>
      <c r="AY257" s="125"/>
      <c r="AZ257" s="123"/>
      <c r="BB257" s="125"/>
      <c r="BD257" s="125"/>
      <c r="BE257" s="125"/>
      <c r="BF257" s="123"/>
      <c r="BH257" s="125"/>
      <c r="BJ257" s="125"/>
      <c r="BK257" s="125"/>
      <c r="BM257" s="125"/>
      <c r="BN257" s="123"/>
      <c r="BP257" s="125"/>
      <c r="BQ257" s="125"/>
      <c r="BR257" s="125"/>
      <c r="BW257" s="125"/>
      <c r="BX257" s="123"/>
      <c r="BZ257" s="125"/>
      <c r="CA257" s="125"/>
      <c r="CB257" s="125"/>
      <c r="CG257" s="125"/>
      <c r="CH257" s="123"/>
      <c r="CJ257" s="125"/>
      <c r="CK257" s="125"/>
      <c r="CL257" s="125"/>
      <c r="DC257" s="125"/>
      <c r="DD257" s="123"/>
      <c r="DF257" s="125"/>
      <c r="DJ257" s="125"/>
      <c r="DK257" s="125"/>
      <c r="DL257" s="123"/>
      <c r="DN257" s="125"/>
      <c r="DR257" s="125"/>
      <c r="DS257" s="125"/>
      <c r="DT257" s="123"/>
      <c r="DV257" s="125"/>
      <c r="DZ257" s="125"/>
    </row>
    <row r="258" spans="8:130" s="119" customFormat="1">
      <c r="H258" s="125"/>
      <c r="I258" s="123"/>
      <c r="K258" s="125"/>
      <c r="M258" s="125"/>
      <c r="N258" s="125"/>
      <c r="O258" s="123"/>
      <c r="Q258" s="125"/>
      <c r="S258" s="125"/>
      <c r="T258" s="125"/>
      <c r="U258" s="123"/>
      <c r="W258" s="125"/>
      <c r="Y258" s="125"/>
      <c r="Z258" s="125"/>
      <c r="AA258" s="91"/>
      <c r="AB258" s="39"/>
      <c r="AC258" s="39"/>
      <c r="AD258" s="39"/>
      <c r="AE258" s="39"/>
      <c r="AG258" s="38"/>
      <c r="AH258" s="35"/>
      <c r="AI258" s="37"/>
      <c r="AJ258" s="37"/>
      <c r="AK258" s="37"/>
      <c r="AL258" s="37"/>
      <c r="AM258" s="37"/>
      <c r="AN258" s="37"/>
      <c r="AO258" s="37"/>
      <c r="AP258" s="37"/>
      <c r="AQ258" s="37"/>
      <c r="AS258" s="125"/>
      <c r="AT258" s="123"/>
      <c r="AV258" s="125"/>
      <c r="AX258" s="125"/>
      <c r="AY258" s="125"/>
      <c r="AZ258" s="123"/>
      <c r="BB258" s="125"/>
      <c r="BD258" s="125"/>
      <c r="BE258" s="125"/>
      <c r="BF258" s="123"/>
      <c r="BH258" s="125"/>
      <c r="BJ258" s="125"/>
      <c r="BK258" s="125"/>
      <c r="BM258" s="125"/>
      <c r="BN258" s="123"/>
      <c r="BP258" s="125"/>
      <c r="BQ258" s="125"/>
      <c r="BR258" s="125"/>
      <c r="BW258" s="125"/>
      <c r="BX258" s="123"/>
      <c r="BZ258" s="125"/>
      <c r="CA258" s="125"/>
      <c r="CB258" s="125"/>
      <c r="CG258" s="125"/>
      <c r="CH258" s="123"/>
      <c r="CJ258" s="125"/>
      <c r="CK258" s="125"/>
      <c r="CL258" s="125"/>
      <c r="DC258" s="125"/>
      <c r="DD258" s="123"/>
      <c r="DF258" s="125"/>
      <c r="DJ258" s="125"/>
      <c r="DK258" s="125"/>
      <c r="DL258" s="123"/>
      <c r="DN258" s="125"/>
      <c r="DR258" s="125"/>
      <c r="DS258" s="125"/>
      <c r="DT258" s="123"/>
      <c r="DV258" s="125"/>
      <c r="DZ258" s="125"/>
    </row>
    <row r="259" spans="8:130" s="119" customFormat="1">
      <c r="H259" s="125"/>
      <c r="I259" s="123"/>
      <c r="K259" s="125"/>
      <c r="M259" s="125"/>
      <c r="N259" s="125"/>
      <c r="O259" s="123"/>
      <c r="Q259" s="125"/>
      <c r="S259" s="125"/>
      <c r="T259" s="125"/>
      <c r="U259" s="123"/>
      <c r="W259" s="125"/>
      <c r="Y259" s="125"/>
      <c r="Z259" s="125"/>
      <c r="AA259" s="91"/>
      <c r="AB259" s="39"/>
      <c r="AC259" s="39"/>
      <c r="AD259" s="39"/>
      <c r="AE259" s="39"/>
      <c r="AG259" s="38"/>
      <c r="AH259" s="35"/>
      <c r="AI259" s="37"/>
      <c r="AJ259" s="37"/>
      <c r="AK259" s="37"/>
      <c r="AL259" s="37"/>
      <c r="AM259" s="37"/>
      <c r="AN259" s="37"/>
      <c r="AO259" s="37"/>
      <c r="AP259" s="37"/>
      <c r="AQ259" s="37"/>
      <c r="AS259" s="125"/>
      <c r="AT259" s="123"/>
      <c r="AV259" s="125"/>
      <c r="AX259" s="125"/>
      <c r="AY259" s="125"/>
      <c r="AZ259" s="123"/>
      <c r="BB259" s="125"/>
      <c r="BD259" s="125"/>
      <c r="BE259" s="125"/>
      <c r="BF259" s="123"/>
      <c r="BH259" s="125"/>
      <c r="BJ259" s="125"/>
      <c r="BK259" s="125"/>
      <c r="BM259" s="125"/>
      <c r="BN259" s="123"/>
      <c r="BP259" s="125"/>
      <c r="BQ259" s="125"/>
      <c r="BR259" s="125"/>
      <c r="BW259" s="125"/>
      <c r="BX259" s="123"/>
      <c r="BZ259" s="125"/>
      <c r="CA259" s="125"/>
      <c r="CB259" s="125"/>
      <c r="CG259" s="125"/>
      <c r="CH259" s="123"/>
      <c r="CJ259" s="125"/>
      <c r="CK259" s="125"/>
      <c r="CL259" s="125"/>
      <c r="DC259" s="125"/>
      <c r="DD259" s="123"/>
      <c r="DF259" s="125"/>
      <c r="DJ259" s="125"/>
      <c r="DK259" s="125"/>
      <c r="DL259" s="123"/>
      <c r="DN259" s="125"/>
      <c r="DR259" s="125"/>
      <c r="DS259" s="125"/>
      <c r="DT259" s="123"/>
      <c r="DV259" s="125"/>
      <c r="DZ259" s="125"/>
    </row>
    <row r="260" spans="8:130" s="119" customFormat="1">
      <c r="H260" s="125"/>
      <c r="I260" s="123"/>
      <c r="K260" s="125"/>
      <c r="M260" s="125"/>
      <c r="N260" s="125"/>
      <c r="O260" s="123"/>
      <c r="Q260" s="125"/>
      <c r="S260" s="125"/>
      <c r="T260" s="125"/>
      <c r="U260" s="123"/>
      <c r="W260" s="125"/>
      <c r="Y260" s="125"/>
      <c r="Z260" s="125"/>
      <c r="AA260" s="91"/>
      <c r="AB260" s="39"/>
      <c r="AC260" s="39"/>
      <c r="AD260" s="39"/>
      <c r="AE260" s="39"/>
      <c r="AG260" s="38"/>
      <c r="AH260" s="35"/>
      <c r="AI260" s="37"/>
      <c r="AJ260" s="37"/>
      <c r="AK260" s="37"/>
      <c r="AL260" s="37"/>
      <c r="AM260" s="37"/>
      <c r="AN260" s="37"/>
      <c r="AO260" s="37"/>
      <c r="AP260" s="37"/>
      <c r="AQ260" s="37"/>
      <c r="AS260" s="125"/>
      <c r="AT260" s="123"/>
      <c r="AV260" s="125"/>
      <c r="AX260" s="125"/>
      <c r="AY260" s="125"/>
      <c r="AZ260" s="123"/>
      <c r="BB260" s="125"/>
      <c r="BD260" s="125"/>
      <c r="BE260" s="125"/>
      <c r="BF260" s="123"/>
      <c r="BH260" s="125"/>
      <c r="BJ260" s="125"/>
      <c r="BK260" s="125"/>
      <c r="BM260" s="125"/>
      <c r="BN260" s="123"/>
      <c r="BP260" s="125"/>
      <c r="BQ260" s="125"/>
      <c r="BR260" s="125"/>
      <c r="BW260" s="125"/>
      <c r="BX260" s="123"/>
      <c r="BZ260" s="125"/>
      <c r="CA260" s="125"/>
      <c r="CB260" s="125"/>
      <c r="CG260" s="125"/>
      <c r="CH260" s="123"/>
      <c r="CJ260" s="125"/>
      <c r="CK260" s="125"/>
      <c r="CL260" s="125"/>
      <c r="DC260" s="125"/>
      <c r="DD260" s="123"/>
      <c r="DF260" s="125"/>
      <c r="DJ260" s="125"/>
      <c r="DK260" s="125"/>
      <c r="DL260" s="123"/>
      <c r="DN260" s="125"/>
      <c r="DR260" s="125"/>
      <c r="DS260" s="125"/>
      <c r="DT260" s="123"/>
      <c r="DV260" s="125"/>
      <c r="DZ260" s="125"/>
    </row>
    <row r="261" spans="8:130" s="119" customFormat="1">
      <c r="H261" s="125"/>
      <c r="I261" s="123"/>
      <c r="K261" s="125"/>
      <c r="M261" s="125"/>
      <c r="N261" s="125"/>
      <c r="O261" s="123"/>
      <c r="Q261" s="125"/>
      <c r="S261" s="125"/>
      <c r="T261" s="125"/>
      <c r="U261" s="123"/>
      <c r="W261" s="125"/>
      <c r="Y261" s="125"/>
      <c r="Z261" s="125"/>
      <c r="AA261" s="91"/>
      <c r="AB261" s="39"/>
      <c r="AC261" s="39"/>
      <c r="AD261" s="39"/>
      <c r="AE261" s="39"/>
      <c r="AG261" s="38"/>
      <c r="AH261" s="35"/>
      <c r="AI261" s="37"/>
      <c r="AJ261" s="37"/>
      <c r="AK261" s="37"/>
      <c r="AL261" s="37"/>
      <c r="AM261" s="37"/>
      <c r="AN261" s="37"/>
      <c r="AO261" s="37"/>
      <c r="AP261" s="37"/>
      <c r="AQ261" s="37"/>
      <c r="AS261" s="125"/>
      <c r="AT261" s="123"/>
      <c r="AV261" s="125"/>
      <c r="AX261" s="125"/>
      <c r="AY261" s="125"/>
      <c r="AZ261" s="123"/>
      <c r="BB261" s="125"/>
      <c r="BD261" s="125"/>
      <c r="BE261" s="125"/>
      <c r="BF261" s="123"/>
      <c r="BH261" s="125"/>
      <c r="BJ261" s="125"/>
      <c r="BK261" s="125"/>
      <c r="BM261" s="125"/>
      <c r="BN261" s="123"/>
      <c r="BP261" s="125"/>
      <c r="BQ261" s="125"/>
      <c r="BR261" s="125"/>
      <c r="BW261" s="125"/>
      <c r="BX261" s="123"/>
      <c r="BZ261" s="125"/>
      <c r="CA261" s="125"/>
      <c r="CB261" s="125"/>
      <c r="CG261" s="125"/>
      <c r="CH261" s="123"/>
      <c r="CJ261" s="125"/>
      <c r="CK261" s="125"/>
      <c r="CL261" s="125"/>
      <c r="DC261" s="125"/>
      <c r="DD261" s="123"/>
      <c r="DF261" s="125"/>
      <c r="DJ261" s="125"/>
      <c r="DK261" s="125"/>
      <c r="DL261" s="123"/>
      <c r="DN261" s="125"/>
      <c r="DR261" s="125"/>
      <c r="DS261" s="125"/>
      <c r="DT261" s="123"/>
      <c r="DV261" s="125"/>
      <c r="DZ261" s="125"/>
    </row>
    <row r="262" spans="8:130" s="119" customFormat="1">
      <c r="H262" s="125"/>
      <c r="I262" s="123"/>
      <c r="K262" s="125"/>
      <c r="M262" s="125"/>
      <c r="N262" s="125"/>
      <c r="O262" s="123"/>
      <c r="Q262" s="125"/>
      <c r="S262" s="125"/>
      <c r="T262" s="125"/>
      <c r="U262" s="123"/>
      <c r="W262" s="125"/>
      <c r="Y262" s="125"/>
      <c r="Z262" s="125"/>
      <c r="AA262" s="91"/>
      <c r="AB262" s="39"/>
      <c r="AC262" s="39"/>
      <c r="AD262" s="39"/>
      <c r="AE262" s="39"/>
      <c r="AG262" s="38"/>
      <c r="AH262" s="35"/>
      <c r="AI262" s="37"/>
      <c r="AJ262" s="37"/>
      <c r="AK262" s="37"/>
      <c r="AL262" s="37"/>
      <c r="AM262" s="37"/>
      <c r="AN262" s="37"/>
      <c r="AO262" s="37"/>
      <c r="AP262" s="37"/>
      <c r="AQ262" s="37"/>
      <c r="AS262" s="125"/>
      <c r="AT262" s="123"/>
      <c r="AV262" s="125"/>
      <c r="AX262" s="125"/>
      <c r="AY262" s="125"/>
      <c r="AZ262" s="123"/>
      <c r="BB262" s="125"/>
      <c r="BD262" s="125"/>
      <c r="BE262" s="125"/>
      <c r="BF262" s="123"/>
      <c r="BH262" s="125"/>
      <c r="BJ262" s="125"/>
      <c r="BK262" s="125"/>
      <c r="BM262" s="125"/>
      <c r="BN262" s="123"/>
      <c r="BP262" s="125"/>
      <c r="BQ262" s="125"/>
      <c r="BR262" s="125"/>
      <c r="BW262" s="125"/>
      <c r="BX262" s="123"/>
      <c r="BZ262" s="125"/>
      <c r="CA262" s="125"/>
      <c r="CB262" s="125"/>
      <c r="CG262" s="125"/>
      <c r="CH262" s="123"/>
      <c r="CJ262" s="125"/>
      <c r="CK262" s="125"/>
      <c r="CL262" s="125"/>
      <c r="DC262" s="125"/>
      <c r="DD262" s="123"/>
      <c r="DF262" s="125"/>
      <c r="DJ262" s="125"/>
      <c r="DK262" s="125"/>
      <c r="DL262" s="123"/>
      <c r="DN262" s="125"/>
      <c r="DR262" s="125"/>
      <c r="DS262" s="125"/>
      <c r="DT262" s="123"/>
      <c r="DV262" s="125"/>
      <c r="DZ262" s="125"/>
    </row>
    <row r="263" spans="8:130" s="119" customFormat="1">
      <c r="H263" s="125"/>
      <c r="I263" s="123"/>
      <c r="K263" s="125"/>
      <c r="M263" s="125"/>
      <c r="N263" s="125"/>
      <c r="O263" s="123"/>
      <c r="Q263" s="125"/>
      <c r="S263" s="125"/>
      <c r="T263" s="125"/>
      <c r="U263" s="123"/>
      <c r="W263" s="125"/>
      <c r="Y263" s="125"/>
      <c r="Z263" s="125"/>
      <c r="AA263" s="91"/>
      <c r="AB263" s="39"/>
      <c r="AC263" s="39"/>
      <c r="AD263" s="39"/>
      <c r="AE263" s="39"/>
      <c r="AG263" s="38"/>
      <c r="AH263" s="35"/>
      <c r="AI263" s="37"/>
      <c r="AJ263" s="37"/>
      <c r="AK263" s="37"/>
      <c r="AL263" s="37"/>
      <c r="AM263" s="37"/>
      <c r="AN263" s="37"/>
      <c r="AO263" s="37"/>
      <c r="AP263" s="37"/>
      <c r="AQ263" s="37"/>
      <c r="AS263" s="125"/>
      <c r="AT263" s="123"/>
      <c r="AV263" s="125"/>
      <c r="AX263" s="125"/>
      <c r="AY263" s="125"/>
      <c r="AZ263" s="123"/>
      <c r="BB263" s="125"/>
      <c r="BD263" s="125"/>
      <c r="BE263" s="125"/>
      <c r="BF263" s="123"/>
      <c r="BH263" s="125"/>
      <c r="BJ263" s="125"/>
      <c r="BK263" s="125"/>
      <c r="BM263" s="125"/>
      <c r="BN263" s="123"/>
      <c r="BP263" s="125"/>
      <c r="BQ263" s="125"/>
      <c r="BR263" s="125"/>
      <c r="BW263" s="125"/>
      <c r="BX263" s="123"/>
      <c r="BZ263" s="125"/>
      <c r="CA263" s="125"/>
      <c r="CB263" s="125"/>
      <c r="CG263" s="125"/>
      <c r="CH263" s="123"/>
      <c r="CJ263" s="125"/>
      <c r="CK263" s="125"/>
      <c r="CL263" s="125"/>
      <c r="DC263" s="125"/>
      <c r="DD263" s="123"/>
      <c r="DF263" s="125"/>
      <c r="DJ263" s="125"/>
      <c r="DK263" s="125"/>
      <c r="DL263" s="123"/>
      <c r="DN263" s="125"/>
      <c r="DR263" s="125"/>
      <c r="DS263" s="125"/>
      <c r="DT263" s="123"/>
      <c r="DV263" s="125"/>
      <c r="DZ263" s="125"/>
    </row>
    <row r="264" spans="8:130" s="119" customFormat="1">
      <c r="H264" s="125"/>
      <c r="I264" s="123"/>
      <c r="K264" s="125"/>
      <c r="M264" s="125"/>
      <c r="N264" s="125"/>
      <c r="O264" s="123"/>
      <c r="Q264" s="125"/>
      <c r="S264" s="125"/>
      <c r="T264" s="125"/>
      <c r="U264" s="123"/>
      <c r="W264" s="125"/>
      <c r="Y264" s="125"/>
      <c r="Z264" s="125"/>
      <c r="AA264" s="91"/>
      <c r="AB264" s="39"/>
      <c r="AC264" s="39"/>
      <c r="AD264" s="39"/>
      <c r="AE264" s="39"/>
      <c r="AG264" s="38"/>
      <c r="AH264" s="35"/>
      <c r="AI264" s="37"/>
      <c r="AJ264" s="37"/>
      <c r="AK264" s="37"/>
      <c r="AL264" s="37"/>
      <c r="AM264" s="37"/>
      <c r="AN264" s="37"/>
      <c r="AO264" s="37"/>
      <c r="AP264" s="37"/>
      <c r="AQ264" s="37"/>
      <c r="AS264" s="125"/>
      <c r="AT264" s="123"/>
      <c r="AV264" s="125"/>
      <c r="AX264" s="125"/>
      <c r="AY264" s="125"/>
      <c r="AZ264" s="123"/>
      <c r="BB264" s="125"/>
      <c r="BD264" s="125"/>
      <c r="BE264" s="125"/>
      <c r="BF264" s="123"/>
      <c r="BH264" s="125"/>
      <c r="BJ264" s="125"/>
      <c r="BK264" s="125"/>
      <c r="BM264" s="125"/>
      <c r="BN264" s="123"/>
      <c r="BP264" s="125"/>
      <c r="BQ264" s="125"/>
      <c r="BR264" s="125"/>
      <c r="BW264" s="125"/>
      <c r="BX264" s="123"/>
      <c r="BZ264" s="125"/>
      <c r="CA264" s="125"/>
      <c r="CB264" s="125"/>
      <c r="CG264" s="125"/>
      <c r="CH264" s="123"/>
      <c r="CJ264" s="125"/>
      <c r="CK264" s="125"/>
      <c r="CL264" s="125"/>
      <c r="DC264" s="125"/>
      <c r="DD264" s="123"/>
      <c r="DF264" s="125"/>
      <c r="DJ264" s="125"/>
      <c r="DK264" s="125"/>
      <c r="DL264" s="123"/>
      <c r="DN264" s="125"/>
      <c r="DR264" s="125"/>
      <c r="DS264" s="125"/>
      <c r="DT264" s="123"/>
      <c r="DV264" s="125"/>
      <c r="DZ264" s="125"/>
    </row>
    <row r="265" spans="8:130" s="119" customFormat="1">
      <c r="H265" s="125"/>
      <c r="I265" s="123"/>
      <c r="K265" s="125"/>
      <c r="M265" s="125"/>
      <c r="N265" s="125"/>
      <c r="O265" s="123"/>
      <c r="Q265" s="125"/>
      <c r="S265" s="125"/>
      <c r="T265" s="125"/>
      <c r="U265" s="123"/>
      <c r="W265" s="125"/>
      <c r="Y265" s="125"/>
      <c r="Z265" s="125"/>
      <c r="AA265" s="91"/>
      <c r="AB265" s="39"/>
      <c r="AC265" s="39"/>
      <c r="AD265" s="39"/>
      <c r="AE265" s="39"/>
      <c r="AG265" s="38"/>
      <c r="AH265" s="35"/>
      <c r="AI265" s="37"/>
      <c r="AJ265" s="37"/>
      <c r="AK265" s="37"/>
      <c r="AL265" s="37"/>
      <c r="AM265" s="37"/>
      <c r="AN265" s="37"/>
      <c r="AO265" s="37"/>
      <c r="AP265" s="37"/>
      <c r="AQ265" s="37"/>
      <c r="AS265" s="125"/>
      <c r="AT265" s="123"/>
      <c r="AV265" s="125"/>
      <c r="AX265" s="125"/>
      <c r="AY265" s="125"/>
      <c r="AZ265" s="123"/>
      <c r="BB265" s="125"/>
      <c r="BD265" s="125"/>
      <c r="BE265" s="125"/>
      <c r="BF265" s="123"/>
      <c r="BH265" s="125"/>
      <c r="BJ265" s="125"/>
      <c r="BK265" s="125"/>
      <c r="BM265" s="125"/>
      <c r="BN265" s="123"/>
      <c r="BP265" s="125"/>
      <c r="BQ265" s="125"/>
      <c r="BR265" s="125"/>
      <c r="BW265" s="125"/>
      <c r="BX265" s="123"/>
      <c r="BZ265" s="125"/>
      <c r="CA265" s="125"/>
      <c r="CB265" s="125"/>
      <c r="CG265" s="125"/>
      <c r="CH265" s="123"/>
      <c r="CJ265" s="125"/>
      <c r="CK265" s="125"/>
      <c r="CL265" s="125"/>
      <c r="DC265" s="125"/>
      <c r="DD265" s="123"/>
      <c r="DF265" s="125"/>
      <c r="DJ265" s="125"/>
      <c r="DK265" s="125"/>
      <c r="DL265" s="123"/>
      <c r="DN265" s="125"/>
      <c r="DR265" s="125"/>
      <c r="DS265" s="125"/>
      <c r="DT265" s="123"/>
      <c r="DV265" s="125"/>
      <c r="DZ265" s="125"/>
    </row>
    <row r="266" spans="8:130" s="119" customFormat="1">
      <c r="H266" s="125"/>
      <c r="I266" s="123"/>
      <c r="K266" s="125"/>
      <c r="M266" s="125"/>
      <c r="N266" s="125"/>
      <c r="O266" s="123"/>
      <c r="Q266" s="125"/>
      <c r="S266" s="125"/>
      <c r="T266" s="125"/>
      <c r="U266" s="123"/>
      <c r="W266" s="125"/>
      <c r="Y266" s="125"/>
      <c r="Z266" s="125"/>
      <c r="AA266" s="91"/>
      <c r="AB266" s="39"/>
      <c r="AC266" s="39"/>
      <c r="AD266" s="39"/>
      <c r="AE266" s="39"/>
      <c r="AG266" s="38"/>
      <c r="AH266" s="35"/>
      <c r="AI266" s="37"/>
      <c r="AJ266" s="37"/>
      <c r="AK266" s="37"/>
      <c r="AL266" s="37"/>
      <c r="AM266" s="37"/>
      <c r="AN266" s="37"/>
      <c r="AO266" s="37"/>
      <c r="AP266" s="37"/>
      <c r="AQ266" s="37"/>
      <c r="AS266" s="125"/>
      <c r="AT266" s="123"/>
      <c r="AV266" s="125"/>
      <c r="AX266" s="125"/>
      <c r="AY266" s="125"/>
      <c r="AZ266" s="123"/>
      <c r="BB266" s="125"/>
      <c r="BD266" s="125"/>
      <c r="BE266" s="125"/>
      <c r="BF266" s="123"/>
      <c r="BH266" s="125"/>
      <c r="BJ266" s="125"/>
      <c r="BK266" s="125"/>
      <c r="BM266" s="125"/>
      <c r="BN266" s="123"/>
      <c r="BP266" s="125"/>
      <c r="BQ266" s="125"/>
      <c r="BR266" s="125"/>
      <c r="BW266" s="125"/>
      <c r="BX266" s="123"/>
      <c r="BZ266" s="125"/>
      <c r="CA266" s="125"/>
      <c r="CB266" s="125"/>
      <c r="CG266" s="125"/>
      <c r="CH266" s="123"/>
      <c r="CJ266" s="125"/>
      <c r="CK266" s="125"/>
      <c r="CL266" s="125"/>
      <c r="DC266" s="125"/>
      <c r="DD266" s="123"/>
      <c r="DF266" s="125"/>
      <c r="DJ266" s="125"/>
      <c r="DK266" s="125"/>
      <c r="DL266" s="123"/>
      <c r="DN266" s="125"/>
      <c r="DR266" s="125"/>
      <c r="DS266" s="125"/>
      <c r="DT266" s="123"/>
      <c r="DV266" s="125"/>
      <c r="DZ266" s="125"/>
    </row>
    <row r="267" spans="8:130" s="119" customFormat="1">
      <c r="H267" s="125"/>
      <c r="I267" s="123"/>
      <c r="K267" s="125"/>
      <c r="M267" s="125"/>
      <c r="N267" s="125"/>
      <c r="O267" s="123"/>
      <c r="Q267" s="125"/>
      <c r="S267" s="125"/>
      <c r="T267" s="125"/>
      <c r="U267" s="123"/>
      <c r="W267" s="125"/>
      <c r="Y267" s="125"/>
      <c r="Z267" s="125"/>
      <c r="AA267" s="91"/>
      <c r="AB267" s="39"/>
      <c r="AC267" s="39"/>
      <c r="AD267" s="39"/>
      <c r="AE267" s="39"/>
      <c r="AG267" s="38"/>
      <c r="AH267" s="35"/>
      <c r="AI267" s="37"/>
      <c r="AJ267" s="37"/>
      <c r="AK267" s="37"/>
      <c r="AL267" s="37"/>
      <c r="AM267" s="37"/>
      <c r="AN267" s="37"/>
      <c r="AO267" s="37"/>
      <c r="AP267" s="37"/>
      <c r="AQ267" s="37"/>
      <c r="AS267" s="125"/>
      <c r="AT267" s="123"/>
      <c r="AV267" s="125"/>
      <c r="AX267" s="125"/>
      <c r="AY267" s="125"/>
      <c r="AZ267" s="123"/>
      <c r="BB267" s="125"/>
      <c r="BD267" s="125"/>
      <c r="BE267" s="125"/>
      <c r="BF267" s="123"/>
      <c r="BH267" s="125"/>
      <c r="BJ267" s="125"/>
      <c r="BK267" s="125"/>
      <c r="BM267" s="125"/>
      <c r="BN267" s="123"/>
      <c r="BP267" s="125"/>
      <c r="BQ267" s="125"/>
      <c r="BR267" s="125"/>
      <c r="BW267" s="125"/>
      <c r="BX267" s="123"/>
      <c r="BZ267" s="125"/>
      <c r="CA267" s="125"/>
      <c r="CB267" s="125"/>
      <c r="CG267" s="125"/>
      <c r="CH267" s="123"/>
      <c r="CJ267" s="125"/>
      <c r="CK267" s="125"/>
      <c r="CL267" s="125"/>
      <c r="DC267" s="125"/>
      <c r="DD267" s="123"/>
      <c r="DF267" s="125"/>
      <c r="DJ267" s="125"/>
      <c r="DK267" s="125"/>
      <c r="DL267" s="123"/>
      <c r="DN267" s="125"/>
      <c r="DR267" s="125"/>
      <c r="DS267" s="125"/>
      <c r="DT267" s="123"/>
      <c r="DV267" s="125"/>
      <c r="DZ267" s="125"/>
    </row>
    <row r="268" spans="8:130" s="119" customFormat="1">
      <c r="H268" s="125"/>
      <c r="I268" s="123"/>
      <c r="K268" s="125"/>
      <c r="M268" s="125"/>
      <c r="N268" s="125"/>
      <c r="O268" s="123"/>
      <c r="Q268" s="125"/>
      <c r="S268" s="125"/>
      <c r="T268" s="125"/>
      <c r="U268" s="123"/>
      <c r="W268" s="125"/>
      <c r="Y268" s="125"/>
      <c r="Z268" s="125"/>
      <c r="AA268" s="91"/>
      <c r="AB268" s="39"/>
      <c r="AC268" s="39"/>
      <c r="AD268" s="39"/>
      <c r="AE268" s="39"/>
      <c r="AG268" s="38"/>
      <c r="AH268" s="35"/>
      <c r="AI268" s="37"/>
      <c r="AJ268" s="37"/>
      <c r="AK268" s="37"/>
      <c r="AL268" s="37"/>
      <c r="AM268" s="37"/>
      <c r="AN268" s="37"/>
      <c r="AO268" s="37"/>
      <c r="AP268" s="37"/>
      <c r="AQ268" s="37"/>
      <c r="AS268" s="125"/>
      <c r="AT268" s="123"/>
      <c r="AV268" s="125"/>
      <c r="AX268" s="125"/>
      <c r="AY268" s="125"/>
      <c r="AZ268" s="123"/>
      <c r="BB268" s="125"/>
      <c r="BD268" s="125"/>
      <c r="BE268" s="125"/>
      <c r="BF268" s="123"/>
      <c r="BH268" s="125"/>
      <c r="BJ268" s="125"/>
      <c r="BK268" s="125"/>
      <c r="BM268" s="125"/>
      <c r="BN268" s="123"/>
      <c r="BP268" s="125"/>
      <c r="BQ268" s="125"/>
      <c r="BR268" s="125"/>
      <c r="BW268" s="125"/>
      <c r="BX268" s="123"/>
      <c r="BZ268" s="125"/>
      <c r="CA268" s="125"/>
      <c r="CB268" s="125"/>
      <c r="CG268" s="125"/>
      <c r="CH268" s="123"/>
      <c r="CJ268" s="125"/>
      <c r="CK268" s="125"/>
      <c r="CL268" s="125"/>
      <c r="DC268" s="125"/>
      <c r="DD268" s="123"/>
      <c r="DF268" s="125"/>
      <c r="DJ268" s="125"/>
      <c r="DK268" s="125"/>
      <c r="DL268" s="123"/>
      <c r="DN268" s="125"/>
      <c r="DR268" s="125"/>
      <c r="DS268" s="125"/>
      <c r="DT268" s="123"/>
      <c r="DV268" s="125"/>
      <c r="DZ268" s="125"/>
    </row>
    <row r="269" spans="8:130" s="119" customFormat="1">
      <c r="H269" s="125"/>
      <c r="I269" s="123"/>
      <c r="K269" s="125"/>
      <c r="M269" s="125"/>
      <c r="N269" s="125"/>
      <c r="O269" s="123"/>
      <c r="Q269" s="125"/>
      <c r="S269" s="125"/>
      <c r="T269" s="125"/>
      <c r="U269" s="123"/>
      <c r="W269" s="125"/>
      <c r="Y269" s="125"/>
      <c r="Z269" s="125"/>
      <c r="AA269" s="91"/>
      <c r="AB269" s="39"/>
      <c r="AC269" s="39"/>
      <c r="AD269" s="39"/>
      <c r="AE269" s="39"/>
      <c r="AG269" s="38"/>
      <c r="AH269" s="35"/>
      <c r="AI269" s="37"/>
      <c r="AJ269" s="37"/>
      <c r="AK269" s="37"/>
      <c r="AL269" s="37"/>
      <c r="AM269" s="37"/>
      <c r="AN269" s="37"/>
      <c r="AO269" s="37"/>
      <c r="AP269" s="37"/>
      <c r="AQ269" s="37"/>
      <c r="AS269" s="125"/>
      <c r="AT269" s="123"/>
      <c r="AV269" s="125"/>
      <c r="AX269" s="125"/>
      <c r="AY269" s="125"/>
      <c r="AZ269" s="123"/>
      <c r="BB269" s="125"/>
      <c r="BD269" s="125"/>
      <c r="BE269" s="125"/>
      <c r="BF269" s="123"/>
      <c r="BH269" s="125"/>
      <c r="BJ269" s="125"/>
      <c r="BK269" s="125"/>
      <c r="BM269" s="125"/>
      <c r="BN269" s="123"/>
      <c r="BP269" s="125"/>
      <c r="BQ269" s="125"/>
      <c r="BR269" s="125"/>
      <c r="BW269" s="125"/>
      <c r="BX269" s="123"/>
      <c r="BZ269" s="125"/>
      <c r="CA269" s="125"/>
      <c r="CB269" s="125"/>
      <c r="CG269" s="125"/>
      <c r="CH269" s="123"/>
      <c r="CJ269" s="125"/>
      <c r="CK269" s="125"/>
      <c r="CL269" s="125"/>
      <c r="DC269" s="125"/>
      <c r="DD269" s="123"/>
      <c r="DF269" s="125"/>
      <c r="DJ269" s="125"/>
      <c r="DK269" s="125"/>
      <c r="DL269" s="123"/>
      <c r="DN269" s="125"/>
      <c r="DR269" s="125"/>
      <c r="DS269" s="125"/>
      <c r="DT269" s="123"/>
      <c r="DV269" s="125"/>
      <c r="DZ269" s="125"/>
    </row>
    <row r="270" spans="8:130" s="119" customFormat="1">
      <c r="H270" s="125"/>
      <c r="I270" s="123"/>
      <c r="K270" s="125"/>
      <c r="M270" s="125"/>
      <c r="N270" s="125"/>
      <c r="O270" s="123"/>
      <c r="Q270" s="125"/>
      <c r="S270" s="125"/>
      <c r="T270" s="125"/>
      <c r="U270" s="123"/>
      <c r="W270" s="125"/>
      <c r="Y270" s="125"/>
      <c r="Z270" s="125"/>
      <c r="AA270" s="91"/>
      <c r="AB270" s="39"/>
      <c r="AC270" s="39"/>
      <c r="AD270" s="39"/>
      <c r="AE270" s="39"/>
      <c r="AG270" s="38"/>
      <c r="AH270" s="35"/>
      <c r="AI270" s="37"/>
      <c r="AJ270" s="37"/>
      <c r="AK270" s="37"/>
      <c r="AL270" s="37"/>
      <c r="AM270" s="37"/>
      <c r="AN270" s="37"/>
      <c r="AO270" s="37"/>
      <c r="AP270" s="37"/>
      <c r="AQ270" s="37"/>
      <c r="AS270" s="125"/>
      <c r="AT270" s="123"/>
      <c r="AV270" s="125"/>
      <c r="AX270" s="125"/>
      <c r="AY270" s="125"/>
      <c r="AZ270" s="123"/>
      <c r="BB270" s="125"/>
      <c r="BD270" s="125"/>
      <c r="BE270" s="125"/>
      <c r="BF270" s="123"/>
      <c r="BH270" s="125"/>
      <c r="BJ270" s="125"/>
      <c r="BK270" s="125"/>
      <c r="BM270" s="125"/>
      <c r="BN270" s="123"/>
      <c r="BP270" s="125"/>
      <c r="BQ270" s="125"/>
      <c r="BR270" s="125"/>
      <c r="BW270" s="125"/>
      <c r="BX270" s="123"/>
      <c r="BZ270" s="125"/>
      <c r="CA270" s="125"/>
      <c r="CB270" s="125"/>
      <c r="CG270" s="125"/>
      <c r="CH270" s="123"/>
      <c r="CJ270" s="125"/>
      <c r="CK270" s="125"/>
      <c r="CL270" s="125"/>
      <c r="DC270" s="125"/>
      <c r="DD270" s="123"/>
      <c r="DF270" s="125"/>
      <c r="DJ270" s="125"/>
      <c r="DK270" s="125"/>
      <c r="DL270" s="123"/>
      <c r="DN270" s="125"/>
      <c r="DR270" s="125"/>
      <c r="DS270" s="125"/>
      <c r="DT270" s="123"/>
      <c r="DV270" s="125"/>
      <c r="DZ270" s="125"/>
    </row>
    <row r="271" spans="8:130" s="119" customFormat="1">
      <c r="H271" s="125"/>
      <c r="I271" s="123"/>
      <c r="K271" s="125"/>
      <c r="M271" s="125"/>
      <c r="N271" s="125"/>
      <c r="O271" s="123"/>
      <c r="Q271" s="125"/>
      <c r="S271" s="125"/>
      <c r="T271" s="125"/>
      <c r="U271" s="123"/>
      <c r="W271" s="125"/>
      <c r="Y271" s="125"/>
      <c r="Z271" s="125"/>
      <c r="AA271" s="91"/>
      <c r="AB271" s="39"/>
      <c r="AC271" s="39"/>
      <c r="AD271" s="39"/>
      <c r="AE271" s="39"/>
      <c r="AG271" s="38"/>
      <c r="AH271" s="35"/>
      <c r="AI271" s="37"/>
      <c r="AJ271" s="37"/>
      <c r="AK271" s="37"/>
      <c r="AL271" s="37"/>
      <c r="AM271" s="37"/>
      <c r="AN271" s="37"/>
      <c r="AO271" s="37"/>
      <c r="AP271" s="37"/>
      <c r="AQ271" s="37"/>
      <c r="AS271" s="125"/>
      <c r="AT271" s="123"/>
      <c r="AV271" s="125"/>
      <c r="AX271" s="125"/>
      <c r="AY271" s="125"/>
      <c r="AZ271" s="123"/>
      <c r="BB271" s="125"/>
      <c r="BD271" s="125"/>
      <c r="BE271" s="125"/>
      <c r="BF271" s="123"/>
      <c r="BH271" s="125"/>
      <c r="BJ271" s="125"/>
      <c r="BK271" s="125"/>
      <c r="BM271" s="125"/>
      <c r="BN271" s="123"/>
      <c r="BP271" s="125"/>
      <c r="BQ271" s="125"/>
      <c r="BR271" s="125"/>
      <c r="BW271" s="125"/>
      <c r="BX271" s="123"/>
      <c r="BZ271" s="125"/>
      <c r="CA271" s="125"/>
      <c r="CB271" s="125"/>
      <c r="CG271" s="125"/>
      <c r="CH271" s="123"/>
      <c r="CJ271" s="125"/>
      <c r="CK271" s="125"/>
      <c r="CL271" s="125"/>
      <c r="DC271" s="125"/>
      <c r="DD271" s="123"/>
      <c r="DF271" s="125"/>
      <c r="DJ271" s="125"/>
      <c r="DK271" s="125"/>
      <c r="DL271" s="123"/>
      <c r="DN271" s="125"/>
      <c r="DR271" s="125"/>
      <c r="DS271" s="125"/>
      <c r="DT271" s="123"/>
      <c r="DV271" s="125"/>
      <c r="DZ271" s="125"/>
    </row>
    <row r="272" spans="8:130" s="119" customFormat="1">
      <c r="H272" s="125"/>
      <c r="I272" s="123"/>
      <c r="K272" s="125"/>
      <c r="M272" s="125"/>
      <c r="N272" s="125"/>
      <c r="O272" s="123"/>
      <c r="Q272" s="125"/>
      <c r="S272" s="125"/>
      <c r="T272" s="125"/>
      <c r="U272" s="123"/>
      <c r="W272" s="125"/>
      <c r="Y272" s="125"/>
      <c r="Z272" s="125"/>
      <c r="AA272" s="91"/>
      <c r="AB272" s="39"/>
      <c r="AC272" s="39"/>
      <c r="AD272" s="39"/>
      <c r="AE272" s="39"/>
      <c r="AG272" s="38"/>
      <c r="AH272" s="35"/>
      <c r="AI272" s="37"/>
      <c r="AJ272" s="37"/>
      <c r="AK272" s="37"/>
      <c r="AL272" s="37"/>
      <c r="AM272" s="37"/>
      <c r="AN272" s="37"/>
      <c r="AO272" s="37"/>
      <c r="AP272" s="37"/>
      <c r="AQ272" s="37"/>
      <c r="AS272" s="125"/>
      <c r="AT272" s="123"/>
      <c r="AV272" s="125"/>
      <c r="AX272" s="125"/>
      <c r="AY272" s="125"/>
      <c r="AZ272" s="123"/>
      <c r="BB272" s="125"/>
      <c r="BD272" s="125"/>
      <c r="BE272" s="125"/>
      <c r="BF272" s="123"/>
      <c r="BH272" s="125"/>
      <c r="BJ272" s="125"/>
      <c r="BK272" s="125"/>
      <c r="BM272" s="125"/>
      <c r="BN272" s="123"/>
      <c r="BP272" s="125"/>
      <c r="BQ272" s="125"/>
      <c r="BR272" s="125"/>
      <c r="BW272" s="125"/>
      <c r="BX272" s="123"/>
      <c r="BZ272" s="125"/>
      <c r="CA272" s="125"/>
      <c r="CB272" s="125"/>
      <c r="CG272" s="125"/>
      <c r="CH272" s="123"/>
      <c r="CJ272" s="125"/>
      <c r="CK272" s="125"/>
      <c r="CL272" s="125"/>
      <c r="DC272" s="125"/>
      <c r="DD272" s="123"/>
      <c r="DF272" s="125"/>
      <c r="DJ272" s="125"/>
      <c r="DK272" s="125"/>
      <c r="DL272" s="123"/>
      <c r="DN272" s="125"/>
      <c r="DR272" s="125"/>
      <c r="DS272" s="125"/>
      <c r="DT272" s="123"/>
      <c r="DV272" s="125"/>
      <c r="DZ272" s="125"/>
    </row>
    <row r="273" spans="8:130" s="119" customFormat="1">
      <c r="H273" s="125"/>
      <c r="I273" s="123"/>
      <c r="K273" s="125"/>
      <c r="M273" s="125"/>
      <c r="N273" s="125"/>
      <c r="O273" s="123"/>
      <c r="Q273" s="125"/>
      <c r="S273" s="125"/>
      <c r="T273" s="125"/>
      <c r="U273" s="123"/>
      <c r="W273" s="125"/>
      <c r="Y273" s="125"/>
      <c r="Z273" s="125"/>
      <c r="AA273" s="91"/>
      <c r="AB273" s="39"/>
      <c r="AC273" s="39"/>
      <c r="AD273" s="39"/>
      <c r="AE273" s="39"/>
      <c r="AG273" s="38"/>
      <c r="AH273" s="35"/>
      <c r="AI273" s="37"/>
      <c r="AJ273" s="37"/>
      <c r="AK273" s="37"/>
      <c r="AL273" s="37"/>
      <c r="AM273" s="37"/>
      <c r="AN273" s="37"/>
      <c r="AO273" s="37"/>
      <c r="AP273" s="37"/>
      <c r="AQ273" s="37"/>
      <c r="AS273" s="125"/>
      <c r="AT273" s="123"/>
      <c r="AV273" s="125"/>
      <c r="AX273" s="125"/>
      <c r="AY273" s="125"/>
      <c r="AZ273" s="123"/>
      <c r="BB273" s="125"/>
      <c r="BD273" s="125"/>
      <c r="BE273" s="125"/>
      <c r="BF273" s="123"/>
      <c r="BH273" s="125"/>
      <c r="BJ273" s="125"/>
      <c r="BK273" s="125"/>
      <c r="BM273" s="125"/>
      <c r="BN273" s="123"/>
      <c r="BP273" s="125"/>
      <c r="BQ273" s="125"/>
      <c r="BR273" s="125"/>
      <c r="BW273" s="125"/>
      <c r="BX273" s="123"/>
      <c r="BZ273" s="125"/>
      <c r="CA273" s="125"/>
      <c r="CB273" s="125"/>
      <c r="CG273" s="125"/>
      <c r="CH273" s="123"/>
      <c r="CJ273" s="125"/>
      <c r="CK273" s="125"/>
      <c r="CL273" s="125"/>
      <c r="DC273" s="125"/>
      <c r="DD273" s="123"/>
      <c r="DF273" s="125"/>
      <c r="DJ273" s="125"/>
      <c r="DK273" s="125"/>
      <c r="DL273" s="123"/>
      <c r="DN273" s="125"/>
      <c r="DR273" s="125"/>
      <c r="DS273" s="125"/>
      <c r="DT273" s="123"/>
      <c r="DV273" s="125"/>
      <c r="DZ273" s="125"/>
    </row>
    <row r="274" spans="8:130" s="119" customFormat="1">
      <c r="H274" s="125"/>
      <c r="I274" s="123"/>
      <c r="K274" s="125"/>
      <c r="M274" s="125"/>
      <c r="N274" s="125"/>
      <c r="O274" s="123"/>
      <c r="Q274" s="125"/>
      <c r="S274" s="125"/>
      <c r="T274" s="125"/>
      <c r="U274" s="123"/>
      <c r="W274" s="125"/>
      <c r="Y274" s="125"/>
      <c r="Z274" s="125"/>
      <c r="AA274" s="91"/>
      <c r="AB274" s="39"/>
      <c r="AC274" s="39"/>
      <c r="AD274" s="39"/>
      <c r="AE274" s="39"/>
      <c r="AG274" s="38"/>
      <c r="AH274" s="35"/>
      <c r="AI274" s="37"/>
      <c r="AJ274" s="37"/>
      <c r="AK274" s="37"/>
      <c r="AL274" s="37"/>
      <c r="AM274" s="37"/>
      <c r="AN274" s="37"/>
      <c r="AO274" s="37"/>
      <c r="AP274" s="37"/>
      <c r="AQ274" s="37"/>
      <c r="AS274" s="125"/>
      <c r="AT274" s="123"/>
      <c r="AV274" s="125"/>
      <c r="AX274" s="125"/>
      <c r="AY274" s="125"/>
      <c r="AZ274" s="123"/>
      <c r="BB274" s="125"/>
      <c r="BD274" s="125"/>
      <c r="BE274" s="125"/>
      <c r="BF274" s="123"/>
      <c r="BH274" s="125"/>
      <c r="BJ274" s="125"/>
      <c r="BK274" s="125"/>
      <c r="BM274" s="125"/>
      <c r="BN274" s="123"/>
      <c r="BP274" s="125"/>
      <c r="BQ274" s="125"/>
      <c r="BR274" s="125"/>
      <c r="BW274" s="125"/>
      <c r="BX274" s="123"/>
      <c r="BZ274" s="125"/>
      <c r="CA274" s="125"/>
      <c r="CB274" s="125"/>
      <c r="CG274" s="125"/>
      <c r="CH274" s="123"/>
      <c r="CJ274" s="125"/>
      <c r="CK274" s="125"/>
      <c r="CL274" s="125"/>
      <c r="DC274" s="125"/>
      <c r="DD274" s="123"/>
      <c r="DF274" s="125"/>
      <c r="DJ274" s="125"/>
      <c r="DK274" s="125"/>
      <c r="DL274" s="123"/>
      <c r="DN274" s="125"/>
      <c r="DR274" s="125"/>
      <c r="DS274" s="125"/>
      <c r="DT274" s="123"/>
      <c r="DV274" s="125"/>
      <c r="DZ274" s="125"/>
    </row>
    <row r="275" spans="8:130" s="119" customFormat="1">
      <c r="H275" s="125"/>
      <c r="I275" s="123"/>
      <c r="K275" s="125"/>
      <c r="M275" s="125"/>
      <c r="N275" s="125"/>
      <c r="O275" s="123"/>
      <c r="Q275" s="125"/>
      <c r="S275" s="125"/>
      <c r="T275" s="125"/>
      <c r="U275" s="123"/>
      <c r="W275" s="125"/>
      <c r="Y275" s="125"/>
      <c r="Z275" s="125"/>
      <c r="AA275" s="91"/>
      <c r="AB275" s="39"/>
      <c r="AC275" s="39"/>
      <c r="AD275" s="39"/>
      <c r="AE275" s="39"/>
      <c r="AG275" s="38"/>
      <c r="AH275" s="35"/>
      <c r="AI275" s="37"/>
      <c r="AJ275" s="37"/>
      <c r="AK275" s="37"/>
      <c r="AL275" s="37"/>
      <c r="AM275" s="37"/>
      <c r="AN275" s="37"/>
      <c r="AO275" s="37"/>
      <c r="AP275" s="37"/>
      <c r="AQ275" s="37"/>
      <c r="AS275" s="125"/>
      <c r="AT275" s="123"/>
      <c r="AV275" s="125"/>
      <c r="AX275" s="125"/>
      <c r="AY275" s="125"/>
      <c r="AZ275" s="123"/>
      <c r="BB275" s="125"/>
      <c r="BD275" s="125"/>
      <c r="BE275" s="125"/>
      <c r="BF275" s="123"/>
      <c r="BH275" s="125"/>
      <c r="BJ275" s="125"/>
      <c r="BK275" s="125"/>
      <c r="BM275" s="125"/>
      <c r="BN275" s="123"/>
      <c r="BP275" s="125"/>
      <c r="BQ275" s="125"/>
      <c r="BR275" s="125"/>
      <c r="BW275" s="125"/>
      <c r="BX275" s="123"/>
      <c r="BZ275" s="125"/>
      <c r="CA275" s="125"/>
      <c r="CB275" s="125"/>
      <c r="CG275" s="125"/>
      <c r="CH275" s="123"/>
      <c r="CJ275" s="125"/>
      <c r="CK275" s="125"/>
      <c r="CL275" s="125"/>
      <c r="DC275" s="125"/>
      <c r="DD275" s="123"/>
      <c r="DF275" s="125"/>
      <c r="DJ275" s="125"/>
      <c r="DK275" s="125"/>
      <c r="DL275" s="123"/>
      <c r="DN275" s="125"/>
      <c r="DR275" s="125"/>
      <c r="DS275" s="125"/>
      <c r="DT275" s="123"/>
      <c r="DV275" s="125"/>
      <c r="DZ275" s="125"/>
    </row>
    <row r="276" spans="8:130" s="119" customFormat="1">
      <c r="H276" s="125"/>
      <c r="I276" s="123"/>
      <c r="K276" s="125"/>
      <c r="M276" s="125"/>
      <c r="N276" s="125"/>
      <c r="O276" s="123"/>
      <c r="Q276" s="125"/>
      <c r="S276" s="125"/>
      <c r="T276" s="125"/>
      <c r="U276" s="123"/>
      <c r="W276" s="125"/>
      <c r="Y276" s="125"/>
      <c r="Z276" s="125"/>
      <c r="AA276" s="91"/>
      <c r="AB276" s="39"/>
      <c r="AC276" s="39"/>
      <c r="AD276" s="39"/>
      <c r="AE276" s="39"/>
      <c r="AG276" s="38"/>
      <c r="AH276" s="35"/>
      <c r="AI276" s="37"/>
      <c r="AJ276" s="37"/>
      <c r="AK276" s="37"/>
      <c r="AL276" s="37"/>
      <c r="AM276" s="37"/>
      <c r="AN276" s="37"/>
      <c r="AO276" s="37"/>
      <c r="AP276" s="37"/>
      <c r="AQ276" s="37"/>
      <c r="AS276" s="125"/>
      <c r="AT276" s="123"/>
      <c r="AV276" s="125"/>
      <c r="AX276" s="125"/>
      <c r="AY276" s="125"/>
      <c r="AZ276" s="123"/>
      <c r="BB276" s="125"/>
      <c r="BD276" s="125"/>
      <c r="BE276" s="125"/>
      <c r="BF276" s="123"/>
      <c r="BH276" s="125"/>
      <c r="BJ276" s="125"/>
      <c r="BK276" s="125"/>
      <c r="BM276" s="125"/>
      <c r="BN276" s="123"/>
      <c r="BP276" s="125"/>
      <c r="BQ276" s="125"/>
      <c r="BR276" s="125"/>
      <c r="BW276" s="125"/>
      <c r="BX276" s="123"/>
      <c r="BZ276" s="125"/>
      <c r="CA276" s="125"/>
      <c r="CB276" s="125"/>
      <c r="CG276" s="125"/>
      <c r="CH276" s="123"/>
      <c r="CJ276" s="125"/>
      <c r="CK276" s="125"/>
      <c r="CL276" s="125"/>
      <c r="DC276" s="125"/>
      <c r="DD276" s="123"/>
      <c r="DF276" s="125"/>
      <c r="DJ276" s="125"/>
      <c r="DK276" s="125"/>
      <c r="DL276" s="123"/>
      <c r="DN276" s="125"/>
      <c r="DR276" s="125"/>
      <c r="DS276" s="125"/>
      <c r="DT276" s="123"/>
      <c r="DV276" s="125"/>
      <c r="DZ276" s="125"/>
    </row>
    <row r="277" spans="8:130" s="119" customFormat="1">
      <c r="H277" s="125"/>
      <c r="I277" s="123"/>
      <c r="K277" s="125"/>
      <c r="M277" s="125"/>
      <c r="N277" s="125"/>
      <c r="O277" s="123"/>
      <c r="Q277" s="125"/>
      <c r="S277" s="125"/>
      <c r="T277" s="125"/>
      <c r="U277" s="123"/>
      <c r="W277" s="125"/>
      <c r="Y277" s="125"/>
      <c r="Z277" s="125"/>
      <c r="AA277" s="91"/>
      <c r="AB277" s="39"/>
      <c r="AC277" s="39"/>
      <c r="AD277" s="39"/>
      <c r="AE277" s="39"/>
      <c r="AG277" s="38"/>
      <c r="AH277" s="35"/>
      <c r="AI277" s="37"/>
      <c r="AJ277" s="37"/>
      <c r="AK277" s="37"/>
      <c r="AL277" s="37"/>
      <c r="AM277" s="37"/>
      <c r="AN277" s="37"/>
      <c r="AO277" s="37"/>
      <c r="AP277" s="37"/>
      <c r="AQ277" s="37"/>
      <c r="AS277" s="125"/>
      <c r="AT277" s="123"/>
      <c r="AV277" s="125"/>
      <c r="AX277" s="125"/>
      <c r="AY277" s="125"/>
      <c r="AZ277" s="123"/>
      <c r="BB277" s="125"/>
      <c r="BD277" s="125"/>
      <c r="BE277" s="125"/>
      <c r="BF277" s="123"/>
      <c r="BH277" s="125"/>
      <c r="BJ277" s="125"/>
      <c r="BK277" s="125"/>
      <c r="BM277" s="125"/>
      <c r="BN277" s="123"/>
      <c r="BP277" s="125"/>
      <c r="BQ277" s="125"/>
      <c r="BR277" s="125"/>
      <c r="BW277" s="125"/>
      <c r="BX277" s="123"/>
      <c r="BZ277" s="125"/>
      <c r="CA277" s="125"/>
      <c r="CB277" s="125"/>
      <c r="CG277" s="125"/>
      <c r="CH277" s="123"/>
      <c r="CJ277" s="125"/>
      <c r="CK277" s="125"/>
      <c r="CL277" s="125"/>
      <c r="DC277" s="125"/>
      <c r="DD277" s="123"/>
      <c r="DF277" s="125"/>
      <c r="DJ277" s="125"/>
      <c r="DK277" s="125"/>
      <c r="DL277" s="123"/>
      <c r="DN277" s="125"/>
      <c r="DR277" s="125"/>
      <c r="DS277" s="125"/>
      <c r="DT277" s="123"/>
      <c r="DV277" s="125"/>
      <c r="DZ277" s="125"/>
    </row>
    <row r="278" spans="8:130" s="119" customFormat="1">
      <c r="H278" s="125"/>
      <c r="I278" s="123"/>
      <c r="K278" s="125"/>
      <c r="M278" s="125"/>
      <c r="N278" s="125"/>
      <c r="O278" s="123"/>
      <c r="Q278" s="125"/>
      <c r="S278" s="125"/>
      <c r="T278" s="125"/>
      <c r="U278" s="123"/>
      <c r="W278" s="125"/>
      <c r="Y278" s="125"/>
      <c r="Z278" s="125"/>
      <c r="AA278" s="91"/>
      <c r="AB278" s="39"/>
      <c r="AC278" s="39"/>
      <c r="AD278" s="39"/>
      <c r="AE278" s="39"/>
      <c r="AG278" s="38"/>
      <c r="AH278" s="35"/>
      <c r="AI278" s="37"/>
      <c r="AJ278" s="37"/>
      <c r="AK278" s="37"/>
      <c r="AL278" s="37"/>
      <c r="AM278" s="37"/>
      <c r="AN278" s="37"/>
      <c r="AO278" s="37"/>
      <c r="AP278" s="37"/>
      <c r="AQ278" s="37"/>
      <c r="AS278" s="125"/>
      <c r="AT278" s="123"/>
      <c r="AV278" s="125"/>
      <c r="AX278" s="125"/>
      <c r="AY278" s="125"/>
      <c r="AZ278" s="123"/>
      <c r="BB278" s="125"/>
      <c r="BD278" s="125"/>
      <c r="BE278" s="125"/>
      <c r="BF278" s="123"/>
      <c r="BH278" s="125"/>
      <c r="BJ278" s="125"/>
      <c r="BK278" s="125"/>
      <c r="BM278" s="125"/>
      <c r="BN278" s="123"/>
      <c r="BP278" s="125"/>
      <c r="BQ278" s="125"/>
      <c r="BR278" s="125"/>
      <c r="BW278" s="125"/>
      <c r="BX278" s="123"/>
      <c r="BZ278" s="125"/>
      <c r="CA278" s="125"/>
      <c r="CB278" s="125"/>
      <c r="CG278" s="125"/>
      <c r="CH278" s="123"/>
      <c r="CJ278" s="125"/>
      <c r="CK278" s="125"/>
      <c r="CL278" s="125"/>
      <c r="DC278" s="125"/>
      <c r="DD278" s="123"/>
      <c r="DF278" s="125"/>
      <c r="DJ278" s="125"/>
      <c r="DK278" s="125"/>
      <c r="DL278" s="123"/>
      <c r="DN278" s="125"/>
      <c r="DR278" s="125"/>
      <c r="DS278" s="125"/>
      <c r="DT278" s="123"/>
      <c r="DV278" s="125"/>
      <c r="DZ278" s="125"/>
    </row>
    <row r="279" spans="8:130" s="119" customFormat="1">
      <c r="H279" s="125"/>
      <c r="I279" s="123"/>
      <c r="K279" s="125"/>
      <c r="M279" s="125"/>
      <c r="N279" s="125"/>
      <c r="O279" s="123"/>
      <c r="Q279" s="125"/>
      <c r="S279" s="125"/>
      <c r="T279" s="125"/>
      <c r="U279" s="123"/>
      <c r="W279" s="125"/>
      <c r="Y279" s="125"/>
      <c r="Z279" s="125"/>
      <c r="AA279" s="91"/>
      <c r="AB279" s="39"/>
      <c r="AC279" s="39"/>
      <c r="AD279" s="39"/>
      <c r="AE279" s="39"/>
      <c r="AG279" s="38"/>
      <c r="AH279" s="35"/>
      <c r="AI279" s="37"/>
      <c r="AJ279" s="37"/>
      <c r="AK279" s="37"/>
      <c r="AL279" s="37"/>
      <c r="AM279" s="37"/>
      <c r="AN279" s="37"/>
      <c r="AO279" s="37"/>
      <c r="AP279" s="37"/>
      <c r="AQ279" s="37"/>
      <c r="AS279" s="125"/>
      <c r="AT279" s="123"/>
      <c r="AV279" s="125"/>
      <c r="AX279" s="125"/>
      <c r="AY279" s="125"/>
      <c r="AZ279" s="123"/>
      <c r="BB279" s="125"/>
      <c r="BD279" s="125"/>
      <c r="BE279" s="125"/>
      <c r="BF279" s="123"/>
      <c r="BH279" s="125"/>
      <c r="BJ279" s="125"/>
      <c r="BK279" s="125"/>
      <c r="BM279" s="125"/>
      <c r="BN279" s="123"/>
      <c r="BP279" s="125"/>
      <c r="BQ279" s="125"/>
      <c r="BR279" s="125"/>
      <c r="BW279" s="125"/>
      <c r="BX279" s="123"/>
      <c r="BZ279" s="125"/>
      <c r="CA279" s="125"/>
      <c r="CB279" s="125"/>
      <c r="CG279" s="125"/>
      <c r="CH279" s="123"/>
      <c r="CJ279" s="125"/>
      <c r="CK279" s="125"/>
      <c r="CL279" s="125"/>
      <c r="DC279" s="125"/>
      <c r="DD279" s="123"/>
      <c r="DF279" s="125"/>
      <c r="DJ279" s="125"/>
      <c r="DK279" s="125"/>
      <c r="DL279" s="123"/>
      <c r="DN279" s="125"/>
      <c r="DR279" s="125"/>
      <c r="DS279" s="125"/>
      <c r="DT279" s="123"/>
      <c r="DV279" s="125"/>
      <c r="DZ279" s="125"/>
    </row>
    <row r="280" spans="8:130" s="119" customFormat="1">
      <c r="H280" s="125"/>
      <c r="I280" s="123"/>
      <c r="K280" s="125"/>
      <c r="M280" s="125"/>
      <c r="N280" s="125"/>
      <c r="O280" s="123"/>
      <c r="Q280" s="125"/>
      <c r="S280" s="125"/>
      <c r="T280" s="125"/>
      <c r="U280" s="123"/>
      <c r="W280" s="125"/>
      <c r="Y280" s="125"/>
      <c r="Z280" s="125"/>
      <c r="AA280" s="91"/>
      <c r="AB280" s="39"/>
      <c r="AC280" s="39"/>
      <c r="AD280" s="39"/>
      <c r="AE280" s="39"/>
      <c r="AG280" s="38"/>
      <c r="AH280" s="35"/>
      <c r="AI280" s="37"/>
      <c r="AJ280" s="37"/>
      <c r="AK280" s="37"/>
      <c r="AL280" s="37"/>
      <c r="AM280" s="37"/>
      <c r="AN280" s="37"/>
      <c r="AO280" s="37"/>
      <c r="AP280" s="37"/>
      <c r="AQ280" s="37"/>
      <c r="AS280" s="125"/>
      <c r="AT280" s="123"/>
      <c r="AV280" s="125"/>
      <c r="AX280" s="125"/>
      <c r="AY280" s="125"/>
      <c r="AZ280" s="123"/>
      <c r="BB280" s="125"/>
      <c r="BD280" s="125"/>
      <c r="BE280" s="125"/>
      <c r="BF280" s="123"/>
      <c r="BH280" s="125"/>
      <c r="BJ280" s="125"/>
      <c r="BK280" s="125"/>
      <c r="BM280" s="125"/>
      <c r="BN280" s="123"/>
      <c r="BP280" s="125"/>
      <c r="BQ280" s="125"/>
      <c r="BR280" s="125"/>
      <c r="BW280" s="125"/>
      <c r="BX280" s="123"/>
      <c r="BZ280" s="125"/>
      <c r="CA280" s="125"/>
      <c r="CB280" s="125"/>
      <c r="CG280" s="125"/>
      <c r="CH280" s="123"/>
      <c r="CJ280" s="125"/>
      <c r="CK280" s="125"/>
      <c r="CL280" s="125"/>
      <c r="DC280" s="125"/>
      <c r="DD280" s="123"/>
      <c r="DF280" s="125"/>
      <c r="DJ280" s="125"/>
      <c r="DK280" s="125"/>
      <c r="DL280" s="123"/>
      <c r="DN280" s="125"/>
      <c r="DR280" s="125"/>
      <c r="DS280" s="125"/>
      <c r="DT280" s="123"/>
      <c r="DV280" s="125"/>
      <c r="DZ280" s="125"/>
    </row>
    <row r="281" spans="8:130" s="119" customFormat="1">
      <c r="H281" s="125"/>
      <c r="I281" s="123"/>
      <c r="K281" s="125"/>
      <c r="M281" s="125"/>
      <c r="N281" s="125"/>
      <c r="O281" s="123"/>
      <c r="Q281" s="125"/>
      <c r="S281" s="125"/>
      <c r="T281" s="125"/>
      <c r="U281" s="123"/>
      <c r="W281" s="125"/>
      <c r="Y281" s="125"/>
      <c r="Z281" s="125"/>
      <c r="AA281" s="91"/>
      <c r="AB281" s="39"/>
      <c r="AC281" s="39"/>
      <c r="AD281" s="39"/>
      <c r="AE281" s="39"/>
      <c r="AG281" s="38"/>
      <c r="AH281" s="35"/>
      <c r="AI281" s="37"/>
      <c r="AJ281" s="37"/>
      <c r="AK281" s="37"/>
      <c r="AL281" s="37"/>
      <c r="AM281" s="37"/>
      <c r="AN281" s="37"/>
      <c r="AO281" s="37"/>
      <c r="AP281" s="37"/>
      <c r="AQ281" s="37"/>
      <c r="AS281" s="125"/>
      <c r="AT281" s="123"/>
      <c r="AV281" s="125"/>
      <c r="AX281" s="125"/>
      <c r="AY281" s="125"/>
      <c r="AZ281" s="123"/>
      <c r="BB281" s="125"/>
      <c r="BD281" s="125"/>
      <c r="BE281" s="125"/>
      <c r="BF281" s="123"/>
      <c r="BH281" s="125"/>
      <c r="BJ281" s="125"/>
      <c r="BK281" s="125"/>
      <c r="BM281" s="125"/>
      <c r="BN281" s="123"/>
      <c r="BP281" s="125"/>
      <c r="BQ281" s="125"/>
      <c r="BR281" s="125"/>
      <c r="BW281" s="125"/>
      <c r="BX281" s="123"/>
      <c r="BZ281" s="125"/>
      <c r="CA281" s="125"/>
      <c r="CB281" s="125"/>
      <c r="CG281" s="125"/>
      <c r="CH281" s="123"/>
      <c r="CJ281" s="125"/>
      <c r="CK281" s="125"/>
      <c r="CL281" s="125"/>
      <c r="DC281" s="125"/>
      <c r="DD281" s="123"/>
      <c r="DF281" s="125"/>
      <c r="DJ281" s="125"/>
      <c r="DK281" s="125"/>
      <c r="DL281" s="123"/>
      <c r="DN281" s="125"/>
      <c r="DR281" s="125"/>
      <c r="DS281" s="125"/>
      <c r="DT281" s="123"/>
      <c r="DV281" s="125"/>
      <c r="DZ281" s="125"/>
    </row>
    <row r="282" spans="8:130" s="119" customFormat="1">
      <c r="H282" s="125"/>
      <c r="I282" s="123"/>
      <c r="K282" s="125"/>
      <c r="M282" s="125"/>
      <c r="N282" s="125"/>
      <c r="O282" s="123"/>
      <c r="Q282" s="125"/>
      <c r="S282" s="125"/>
      <c r="T282" s="125"/>
      <c r="U282" s="123"/>
      <c r="W282" s="125"/>
      <c r="Y282" s="125"/>
      <c r="Z282" s="125"/>
      <c r="AA282" s="91"/>
      <c r="AB282" s="39"/>
      <c r="AC282" s="39"/>
      <c r="AD282" s="39"/>
      <c r="AE282" s="39"/>
      <c r="AG282" s="38"/>
      <c r="AH282" s="35"/>
      <c r="AI282" s="37"/>
      <c r="AJ282" s="37"/>
      <c r="AK282" s="37"/>
      <c r="AL282" s="37"/>
      <c r="AM282" s="37"/>
      <c r="AN282" s="37"/>
      <c r="AO282" s="37"/>
      <c r="AP282" s="37"/>
      <c r="AQ282" s="37"/>
      <c r="AS282" s="125"/>
      <c r="AT282" s="123"/>
      <c r="AV282" s="125"/>
      <c r="AX282" s="125"/>
      <c r="AY282" s="125"/>
      <c r="AZ282" s="123"/>
      <c r="BB282" s="125"/>
      <c r="BD282" s="125"/>
      <c r="BE282" s="125"/>
      <c r="BF282" s="123"/>
      <c r="BH282" s="125"/>
      <c r="BJ282" s="125"/>
      <c r="BK282" s="125"/>
      <c r="BM282" s="125"/>
      <c r="BN282" s="123"/>
      <c r="BP282" s="125"/>
      <c r="BQ282" s="125"/>
      <c r="BR282" s="125"/>
      <c r="BW282" s="125"/>
      <c r="BX282" s="123"/>
      <c r="BZ282" s="125"/>
      <c r="CA282" s="125"/>
      <c r="CB282" s="125"/>
      <c r="CG282" s="125"/>
      <c r="CH282" s="123"/>
      <c r="CJ282" s="125"/>
      <c r="CK282" s="125"/>
      <c r="CL282" s="125"/>
      <c r="DC282" s="125"/>
      <c r="DD282" s="123"/>
      <c r="DF282" s="125"/>
      <c r="DJ282" s="125"/>
      <c r="DK282" s="125"/>
      <c r="DL282" s="123"/>
      <c r="DN282" s="125"/>
      <c r="DR282" s="125"/>
      <c r="DS282" s="125"/>
      <c r="DT282" s="123"/>
      <c r="DV282" s="125"/>
      <c r="DZ282" s="125"/>
    </row>
    <row r="283" spans="8:130" s="119" customFormat="1">
      <c r="H283" s="125"/>
      <c r="I283" s="123"/>
      <c r="K283" s="125"/>
      <c r="M283" s="125"/>
      <c r="N283" s="125"/>
      <c r="O283" s="123"/>
      <c r="Q283" s="125"/>
      <c r="S283" s="125"/>
      <c r="T283" s="125"/>
      <c r="U283" s="123"/>
      <c r="W283" s="125"/>
      <c r="Y283" s="125"/>
      <c r="Z283" s="125"/>
      <c r="AA283" s="91"/>
      <c r="AB283" s="39"/>
      <c r="AC283" s="39"/>
      <c r="AD283" s="39"/>
      <c r="AE283" s="39"/>
      <c r="AG283" s="38"/>
      <c r="AH283" s="35"/>
      <c r="AI283" s="37"/>
      <c r="AJ283" s="37"/>
      <c r="AK283" s="37"/>
      <c r="AL283" s="37"/>
      <c r="AM283" s="37"/>
      <c r="AN283" s="37"/>
      <c r="AO283" s="37"/>
      <c r="AP283" s="37"/>
      <c r="AQ283" s="37"/>
      <c r="AS283" s="125"/>
      <c r="AT283" s="123"/>
      <c r="AV283" s="125"/>
      <c r="AX283" s="125"/>
      <c r="AY283" s="125"/>
      <c r="AZ283" s="123"/>
      <c r="BB283" s="125"/>
      <c r="BD283" s="125"/>
      <c r="BE283" s="125"/>
      <c r="BF283" s="123"/>
      <c r="BH283" s="125"/>
      <c r="BJ283" s="125"/>
      <c r="BK283" s="125"/>
      <c r="BM283" s="125"/>
      <c r="BN283" s="123"/>
      <c r="BP283" s="125"/>
      <c r="BQ283" s="125"/>
      <c r="BR283" s="125"/>
      <c r="BW283" s="125"/>
      <c r="BX283" s="123"/>
      <c r="BZ283" s="125"/>
      <c r="CA283" s="125"/>
      <c r="CB283" s="125"/>
      <c r="CG283" s="125"/>
      <c r="CH283" s="123"/>
      <c r="CJ283" s="125"/>
      <c r="CK283" s="125"/>
      <c r="CL283" s="125"/>
      <c r="DC283" s="125"/>
      <c r="DD283" s="123"/>
      <c r="DF283" s="125"/>
      <c r="DJ283" s="125"/>
      <c r="DK283" s="125"/>
      <c r="DL283" s="123"/>
      <c r="DN283" s="125"/>
      <c r="DR283" s="125"/>
      <c r="DS283" s="125"/>
      <c r="DT283" s="123"/>
      <c r="DV283" s="125"/>
      <c r="DZ283" s="125"/>
    </row>
    <row r="284" spans="8:130" s="119" customFormat="1">
      <c r="H284" s="125"/>
      <c r="I284" s="123"/>
      <c r="K284" s="125"/>
      <c r="M284" s="125"/>
      <c r="N284" s="125"/>
      <c r="O284" s="123"/>
      <c r="Q284" s="125"/>
      <c r="S284" s="125"/>
      <c r="T284" s="125"/>
      <c r="U284" s="123"/>
      <c r="W284" s="125"/>
      <c r="Y284" s="125"/>
      <c r="Z284" s="125"/>
      <c r="AA284" s="91"/>
      <c r="AB284" s="39"/>
      <c r="AC284" s="39"/>
      <c r="AD284" s="39"/>
      <c r="AE284" s="39"/>
      <c r="AG284" s="38"/>
      <c r="AH284" s="35"/>
      <c r="AI284" s="37"/>
      <c r="AJ284" s="37"/>
      <c r="AK284" s="37"/>
      <c r="AL284" s="37"/>
      <c r="AM284" s="37"/>
      <c r="AN284" s="37"/>
      <c r="AO284" s="37"/>
      <c r="AP284" s="37"/>
      <c r="AQ284" s="37"/>
      <c r="AS284" s="125"/>
      <c r="AT284" s="123"/>
      <c r="AV284" s="125"/>
      <c r="AX284" s="125"/>
      <c r="AY284" s="125"/>
      <c r="AZ284" s="123"/>
      <c r="BB284" s="125"/>
      <c r="BD284" s="125"/>
      <c r="BE284" s="125"/>
      <c r="BF284" s="123"/>
      <c r="BH284" s="125"/>
      <c r="BJ284" s="125"/>
      <c r="BK284" s="125"/>
      <c r="BM284" s="125"/>
      <c r="BN284" s="123"/>
      <c r="BP284" s="125"/>
      <c r="BQ284" s="125"/>
      <c r="BR284" s="125"/>
      <c r="BW284" s="125"/>
      <c r="BX284" s="123"/>
      <c r="BZ284" s="125"/>
      <c r="CA284" s="125"/>
      <c r="CB284" s="125"/>
      <c r="CG284" s="125"/>
      <c r="CH284" s="123"/>
      <c r="CJ284" s="125"/>
      <c r="CK284" s="125"/>
      <c r="CL284" s="125"/>
      <c r="DC284" s="125"/>
      <c r="DD284" s="123"/>
      <c r="DF284" s="125"/>
      <c r="DJ284" s="125"/>
      <c r="DK284" s="125"/>
      <c r="DL284" s="123"/>
      <c r="DN284" s="125"/>
      <c r="DR284" s="125"/>
      <c r="DS284" s="125"/>
      <c r="DT284" s="123"/>
      <c r="DV284" s="125"/>
      <c r="DZ284" s="125"/>
    </row>
    <row r="285" spans="8:130" s="119" customFormat="1">
      <c r="H285" s="125"/>
      <c r="I285" s="123"/>
      <c r="K285" s="125"/>
      <c r="M285" s="125"/>
      <c r="N285" s="125"/>
      <c r="O285" s="123"/>
      <c r="Q285" s="125"/>
      <c r="S285" s="125"/>
      <c r="T285" s="125"/>
      <c r="U285" s="123"/>
      <c r="W285" s="125"/>
      <c r="Y285" s="125"/>
      <c r="Z285" s="125"/>
      <c r="AA285" s="91"/>
      <c r="AB285" s="39"/>
      <c r="AC285" s="39"/>
      <c r="AD285" s="39"/>
      <c r="AE285" s="39"/>
      <c r="AG285" s="38"/>
      <c r="AH285" s="35"/>
      <c r="AI285" s="37"/>
      <c r="AJ285" s="37"/>
      <c r="AK285" s="37"/>
      <c r="AL285" s="37"/>
      <c r="AM285" s="37"/>
      <c r="AN285" s="37"/>
      <c r="AO285" s="37"/>
      <c r="AP285" s="37"/>
      <c r="AQ285" s="37"/>
      <c r="AS285" s="125"/>
      <c r="AT285" s="123"/>
      <c r="AV285" s="125"/>
      <c r="AX285" s="125"/>
      <c r="AY285" s="125"/>
      <c r="AZ285" s="123"/>
      <c r="BB285" s="125"/>
      <c r="BD285" s="125"/>
      <c r="BE285" s="125"/>
      <c r="BF285" s="123"/>
      <c r="BH285" s="125"/>
      <c r="BJ285" s="125"/>
      <c r="BK285" s="125"/>
      <c r="BM285" s="125"/>
      <c r="BN285" s="123"/>
      <c r="BP285" s="125"/>
      <c r="BQ285" s="125"/>
      <c r="BR285" s="125"/>
      <c r="BW285" s="125"/>
      <c r="BX285" s="123"/>
      <c r="BZ285" s="125"/>
      <c r="CA285" s="125"/>
      <c r="CB285" s="125"/>
      <c r="CG285" s="125"/>
      <c r="CH285" s="123"/>
      <c r="CJ285" s="125"/>
      <c r="CK285" s="125"/>
      <c r="CL285" s="125"/>
      <c r="DC285" s="125"/>
      <c r="DD285" s="123"/>
      <c r="DF285" s="125"/>
      <c r="DJ285" s="125"/>
      <c r="DK285" s="125"/>
      <c r="DL285" s="123"/>
      <c r="DN285" s="125"/>
      <c r="DR285" s="125"/>
      <c r="DS285" s="125"/>
      <c r="DT285" s="123"/>
      <c r="DV285" s="125"/>
      <c r="DZ285" s="125"/>
    </row>
    <row r="286" spans="8:130" s="119" customFormat="1">
      <c r="H286" s="125"/>
      <c r="I286" s="123"/>
      <c r="K286" s="125"/>
      <c r="M286" s="125"/>
      <c r="N286" s="125"/>
      <c r="O286" s="123"/>
      <c r="Q286" s="125"/>
      <c r="S286" s="125"/>
      <c r="T286" s="125"/>
      <c r="U286" s="123"/>
      <c r="W286" s="125"/>
      <c r="Y286" s="125"/>
      <c r="Z286" s="125"/>
      <c r="AA286" s="91"/>
      <c r="AB286" s="39"/>
      <c r="AC286" s="39"/>
      <c r="AD286" s="39"/>
      <c r="AE286" s="39"/>
      <c r="AG286" s="38"/>
      <c r="AH286" s="35"/>
      <c r="AI286" s="37"/>
      <c r="AJ286" s="37"/>
      <c r="AK286" s="37"/>
      <c r="AL286" s="37"/>
      <c r="AM286" s="37"/>
      <c r="AN286" s="37"/>
      <c r="AO286" s="37"/>
      <c r="AP286" s="37"/>
      <c r="AQ286" s="37"/>
      <c r="AS286" s="125"/>
      <c r="AT286" s="123"/>
      <c r="AV286" s="125"/>
      <c r="AX286" s="125"/>
      <c r="AY286" s="125"/>
      <c r="AZ286" s="123"/>
      <c r="BB286" s="125"/>
      <c r="BD286" s="125"/>
      <c r="BE286" s="125"/>
      <c r="BF286" s="123"/>
      <c r="BH286" s="125"/>
      <c r="BJ286" s="125"/>
      <c r="BK286" s="125"/>
      <c r="BM286" s="125"/>
      <c r="BN286" s="123"/>
      <c r="BP286" s="125"/>
      <c r="BQ286" s="125"/>
      <c r="BR286" s="125"/>
      <c r="BW286" s="125"/>
      <c r="BX286" s="123"/>
      <c r="BZ286" s="125"/>
      <c r="CA286" s="125"/>
      <c r="CB286" s="125"/>
      <c r="CG286" s="125"/>
      <c r="CH286" s="123"/>
      <c r="CJ286" s="125"/>
      <c r="CK286" s="125"/>
      <c r="CL286" s="125"/>
      <c r="DC286" s="125"/>
      <c r="DD286" s="123"/>
      <c r="DF286" s="125"/>
      <c r="DJ286" s="125"/>
      <c r="DK286" s="125"/>
      <c r="DL286" s="123"/>
      <c r="DN286" s="125"/>
      <c r="DR286" s="125"/>
      <c r="DS286" s="125"/>
      <c r="DT286" s="123"/>
      <c r="DV286" s="125"/>
      <c r="DZ286" s="125"/>
    </row>
    <row r="287" spans="8:130" s="119" customFormat="1">
      <c r="H287" s="125"/>
      <c r="I287" s="123"/>
      <c r="K287" s="125"/>
      <c r="M287" s="125"/>
      <c r="N287" s="125"/>
      <c r="O287" s="123"/>
      <c r="Q287" s="125"/>
      <c r="S287" s="125"/>
      <c r="T287" s="125"/>
      <c r="U287" s="123"/>
      <c r="W287" s="125"/>
      <c r="Y287" s="125"/>
      <c r="Z287" s="125"/>
      <c r="AA287" s="91"/>
      <c r="AB287" s="39"/>
      <c r="AC287" s="39"/>
      <c r="AD287" s="39"/>
      <c r="AE287" s="39"/>
      <c r="AG287" s="38"/>
      <c r="AH287" s="35"/>
      <c r="AI287" s="37"/>
      <c r="AJ287" s="37"/>
      <c r="AK287" s="37"/>
      <c r="AL287" s="37"/>
      <c r="AM287" s="37"/>
      <c r="AN287" s="37"/>
      <c r="AO287" s="37"/>
      <c r="AP287" s="37"/>
      <c r="AQ287" s="37"/>
      <c r="AS287" s="125"/>
      <c r="AT287" s="123"/>
      <c r="AV287" s="125"/>
      <c r="AX287" s="125"/>
      <c r="AY287" s="125"/>
      <c r="AZ287" s="123"/>
      <c r="BB287" s="125"/>
      <c r="BD287" s="125"/>
      <c r="BE287" s="125"/>
      <c r="BF287" s="123"/>
      <c r="BH287" s="125"/>
      <c r="BJ287" s="125"/>
      <c r="BK287" s="125"/>
      <c r="BM287" s="125"/>
      <c r="BN287" s="123"/>
      <c r="BP287" s="125"/>
      <c r="BQ287" s="125"/>
      <c r="BR287" s="125"/>
      <c r="BW287" s="125"/>
      <c r="BX287" s="123"/>
      <c r="BZ287" s="125"/>
      <c r="CA287" s="125"/>
      <c r="CB287" s="125"/>
      <c r="CG287" s="125"/>
      <c r="CH287" s="123"/>
      <c r="CJ287" s="125"/>
      <c r="CK287" s="125"/>
      <c r="CL287" s="125"/>
      <c r="DC287" s="125"/>
      <c r="DD287" s="123"/>
      <c r="DF287" s="125"/>
      <c r="DJ287" s="125"/>
      <c r="DK287" s="125"/>
      <c r="DL287" s="123"/>
      <c r="DN287" s="125"/>
      <c r="DR287" s="125"/>
      <c r="DS287" s="125"/>
      <c r="DT287" s="123"/>
      <c r="DV287" s="125"/>
      <c r="DZ287" s="125"/>
    </row>
    <row r="288" spans="8:130" s="119" customFormat="1">
      <c r="H288" s="125"/>
      <c r="I288" s="123"/>
      <c r="K288" s="125"/>
      <c r="M288" s="125"/>
      <c r="N288" s="125"/>
      <c r="O288" s="123"/>
      <c r="Q288" s="125"/>
      <c r="S288" s="125"/>
      <c r="T288" s="125"/>
      <c r="U288" s="123"/>
      <c r="W288" s="125"/>
      <c r="Y288" s="125"/>
      <c r="Z288" s="125"/>
      <c r="AA288" s="91"/>
      <c r="AB288" s="39"/>
      <c r="AC288" s="39"/>
      <c r="AD288" s="39"/>
      <c r="AE288" s="39"/>
      <c r="AG288" s="38"/>
      <c r="AH288" s="35"/>
      <c r="AI288" s="37"/>
      <c r="AJ288" s="37"/>
      <c r="AK288" s="37"/>
      <c r="AL288" s="37"/>
      <c r="AM288" s="37"/>
      <c r="AN288" s="37"/>
      <c r="AO288" s="37"/>
      <c r="AP288" s="37"/>
      <c r="AQ288" s="37"/>
      <c r="AS288" s="125"/>
      <c r="AT288" s="123"/>
      <c r="AV288" s="125"/>
      <c r="AX288" s="125"/>
      <c r="AY288" s="125"/>
      <c r="AZ288" s="123"/>
      <c r="BB288" s="125"/>
      <c r="BD288" s="125"/>
      <c r="BE288" s="125"/>
      <c r="BF288" s="123"/>
      <c r="BH288" s="125"/>
      <c r="BJ288" s="125"/>
      <c r="BK288" s="125"/>
      <c r="BM288" s="125"/>
      <c r="BN288" s="123"/>
      <c r="BP288" s="125"/>
      <c r="BQ288" s="125"/>
      <c r="BR288" s="125"/>
      <c r="BW288" s="125"/>
      <c r="BX288" s="123"/>
      <c r="BZ288" s="125"/>
      <c r="CA288" s="125"/>
      <c r="CB288" s="125"/>
      <c r="CG288" s="125"/>
      <c r="CH288" s="123"/>
      <c r="CJ288" s="125"/>
      <c r="CK288" s="125"/>
      <c r="CL288" s="125"/>
      <c r="DC288" s="125"/>
      <c r="DD288" s="123"/>
      <c r="DF288" s="125"/>
      <c r="DJ288" s="125"/>
      <c r="DK288" s="125"/>
      <c r="DL288" s="123"/>
      <c r="DN288" s="125"/>
      <c r="DR288" s="125"/>
      <c r="DS288" s="125"/>
      <c r="DT288" s="123"/>
      <c r="DV288" s="125"/>
      <c r="DZ288" s="125"/>
    </row>
    <row r="289" spans="8:130" s="119" customFormat="1">
      <c r="H289" s="125"/>
      <c r="I289" s="123"/>
      <c r="K289" s="125"/>
      <c r="M289" s="125"/>
      <c r="N289" s="125"/>
      <c r="O289" s="123"/>
      <c r="Q289" s="125"/>
      <c r="S289" s="125"/>
      <c r="T289" s="125"/>
      <c r="U289" s="123"/>
      <c r="W289" s="125"/>
      <c r="Y289" s="125"/>
      <c r="Z289" s="125"/>
      <c r="AA289" s="91"/>
      <c r="AB289" s="39"/>
      <c r="AC289" s="39"/>
      <c r="AD289" s="39"/>
      <c r="AE289" s="39"/>
      <c r="AG289" s="38"/>
      <c r="AH289" s="35"/>
      <c r="AI289" s="37"/>
      <c r="AJ289" s="37"/>
      <c r="AK289" s="37"/>
      <c r="AL289" s="37"/>
      <c r="AM289" s="37"/>
      <c r="AN289" s="37"/>
      <c r="AO289" s="37"/>
      <c r="AP289" s="37"/>
      <c r="AQ289" s="37"/>
      <c r="AS289" s="125"/>
      <c r="AT289" s="123"/>
      <c r="AV289" s="125"/>
      <c r="AX289" s="125"/>
      <c r="AY289" s="125"/>
      <c r="AZ289" s="123"/>
      <c r="BB289" s="125"/>
      <c r="BD289" s="125"/>
      <c r="BE289" s="125"/>
      <c r="BF289" s="123"/>
      <c r="BH289" s="125"/>
      <c r="BJ289" s="125"/>
      <c r="BK289" s="125"/>
      <c r="BM289" s="125"/>
      <c r="BN289" s="123"/>
      <c r="BP289" s="125"/>
      <c r="BQ289" s="125"/>
      <c r="BR289" s="125"/>
      <c r="BW289" s="125"/>
      <c r="BX289" s="123"/>
      <c r="BZ289" s="125"/>
      <c r="CA289" s="125"/>
      <c r="CB289" s="125"/>
      <c r="CG289" s="125"/>
      <c r="CH289" s="123"/>
      <c r="CJ289" s="125"/>
      <c r="CK289" s="125"/>
      <c r="CL289" s="125"/>
      <c r="DC289" s="125"/>
      <c r="DD289" s="123"/>
      <c r="DF289" s="125"/>
      <c r="DJ289" s="125"/>
      <c r="DK289" s="125"/>
      <c r="DL289" s="123"/>
      <c r="DN289" s="125"/>
      <c r="DR289" s="125"/>
      <c r="DS289" s="125"/>
      <c r="DT289" s="123"/>
      <c r="DV289" s="125"/>
      <c r="DZ289" s="125"/>
    </row>
    <row r="290" spans="8:130" s="119" customFormat="1">
      <c r="H290" s="125"/>
      <c r="I290" s="123"/>
      <c r="K290" s="125"/>
      <c r="M290" s="125"/>
      <c r="N290" s="125"/>
      <c r="O290" s="123"/>
      <c r="Q290" s="125"/>
      <c r="S290" s="125"/>
      <c r="T290" s="125"/>
      <c r="U290" s="123"/>
      <c r="W290" s="125"/>
      <c r="Y290" s="125"/>
      <c r="Z290" s="125"/>
      <c r="AA290" s="91"/>
      <c r="AB290" s="39"/>
      <c r="AC290" s="39"/>
      <c r="AD290" s="39"/>
      <c r="AE290" s="39"/>
      <c r="AG290" s="38"/>
      <c r="AH290" s="35"/>
      <c r="AI290" s="37"/>
      <c r="AJ290" s="37"/>
      <c r="AK290" s="37"/>
      <c r="AL290" s="37"/>
      <c r="AM290" s="37"/>
      <c r="AN290" s="37"/>
      <c r="AO290" s="37"/>
      <c r="AP290" s="37"/>
      <c r="AQ290" s="37"/>
      <c r="AS290" s="125"/>
      <c r="AT290" s="123"/>
      <c r="AV290" s="125"/>
      <c r="AX290" s="125"/>
      <c r="AY290" s="125"/>
      <c r="AZ290" s="123"/>
      <c r="BB290" s="125"/>
      <c r="BD290" s="125"/>
      <c r="BE290" s="125"/>
      <c r="BF290" s="123"/>
      <c r="BH290" s="125"/>
      <c r="BJ290" s="125"/>
      <c r="BK290" s="125"/>
      <c r="BM290" s="125"/>
      <c r="BN290" s="123"/>
      <c r="BP290" s="125"/>
      <c r="BQ290" s="125"/>
      <c r="BR290" s="125"/>
      <c r="BW290" s="125"/>
      <c r="BX290" s="123"/>
      <c r="BZ290" s="125"/>
      <c r="CA290" s="125"/>
      <c r="CB290" s="125"/>
      <c r="CG290" s="125"/>
      <c r="CH290" s="123"/>
      <c r="CJ290" s="125"/>
      <c r="CK290" s="125"/>
      <c r="CL290" s="125"/>
      <c r="DC290" s="125"/>
      <c r="DD290" s="123"/>
      <c r="DF290" s="125"/>
      <c r="DJ290" s="125"/>
      <c r="DK290" s="125"/>
      <c r="DL290" s="123"/>
      <c r="DN290" s="125"/>
      <c r="DR290" s="125"/>
      <c r="DS290" s="125"/>
      <c r="DT290" s="123"/>
      <c r="DV290" s="125"/>
      <c r="DZ290" s="125"/>
    </row>
    <row r="291" spans="8:130" s="119" customFormat="1">
      <c r="H291" s="125"/>
      <c r="I291" s="123"/>
      <c r="K291" s="125"/>
      <c r="M291" s="125"/>
      <c r="N291" s="125"/>
      <c r="O291" s="123"/>
      <c r="Q291" s="125"/>
      <c r="S291" s="125"/>
      <c r="T291" s="125"/>
      <c r="U291" s="123"/>
      <c r="W291" s="125"/>
      <c r="Y291" s="125"/>
      <c r="Z291" s="125"/>
      <c r="AA291" s="91"/>
      <c r="AB291" s="39"/>
      <c r="AC291" s="39"/>
      <c r="AD291" s="39"/>
      <c r="AE291" s="39"/>
      <c r="AG291" s="38"/>
      <c r="AH291" s="35"/>
      <c r="AI291" s="37"/>
      <c r="AJ291" s="37"/>
      <c r="AK291" s="37"/>
      <c r="AL291" s="37"/>
      <c r="AM291" s="37"/>
      <c r="AN291" s="37"/>
      <c r="AO291" s="37"/>
      <c r="AP291" s="37"/>
      <c r="AQ291" s="37"/>
      <c r="AS291" s="125"/>
      <c r="AT291" s="123"/>
      <c r="AV291" s="125"/>
      <c r="AX291" s="125"/>
      <c r="AY291" s="125"/>
      <c r="AZ291" s="123"/>
      <c r="BB291" s="125"/>
      <c r="BD291" s="125"/>
      <c r="BE291" s="125"/>
      <c r="BF291" s="123"/>
      <c r="BH291" s="125"/>
      <c r="BJ291" s="125"/>
      <c r="BK291" s="125"/>
      <c r="BM291" s="125"/>
      <c r="BN291" s="123"/>
      <c r="BP291" s="125"/>
      <c r="BQ291" s="125"/>
      <c r="BR291" s="125"/>
      <c r="BW291" s="125"/>
      <c r="BX291" s="123"/>
      <c r="BZ291" s="125"/>
      <c r="CA291" s="125"/>
      <c r="CB291" s="125"/>
      <c r="CG291" s="125"/>
      <c r="CH291" s="123"/>
      <c r="CJ291" s="125"/>
      <c r="CK291" s="125"/>
      <c r="CL291" s="125"/>
      <c r="DC291" s="125"/>
      <c r="DD291" s="123"/>
      <c r="DF291" s="125"/>
      <c r="DJ291" s="125"/>
      <c r="DK291" s="125"/>
      <c r="DL291" s="123"/>
      <c r="DN291" s="125"/>
      <c r="DR291" s="125"/>
      <c r="DS291" s="125"/>
      <c r="DT291" s="123"/>
      <c r="DV291" s="125"/>
      <c r="DZ291" s="125"/>
    </row>
    <row r="292" spans="8:130" s="119" customFormat="1">
      <c r="H292" s="125"/>
      <c r="I292" s="123"/>
      <c r="K292" s="125"/>
      <c r="M292" s="125"/>
      <c r="N292" s="125"/>
      <c r="O292" s="123"/>
      <c r="Q292" s="125"/>
      <c r="S292" s="125"/>
      <c r="T292" s="125"/>
      <c r="U292" s="123"/>
      <c r="W292" s="125"/>
      <c r="Y292" s="125"/>
      <c r="Z292" s="125"/>
      <c r="AA292" s="91"/>
      <c r="AB292" s="39"/>
      <c r="AC292" s="39"/>
      <c r="AD292" s="39"/>
      <c r="AE292" s="39"/>
      <c r="AG292" s="38"/>
      <c r="AH292" s="35"/>
      <c r="AI292" s="37"/>
      <c r="AJ292" s="37"/>
      <c r="AK292" s="37"/>
      <c r="AL292" s="37"/>
      <c r="AM292" s="37"/>
      <c r="AN292" s="37"/>
      <c r="AO292" s="37"/>
      <c r="AP292" s="37"/>
      <c r="AQ292" s="37"/>
      <c r="AS292" s="125"/>
      <c r="AT292" s="123"/>
      <c r="AV292" s="125"/>
      <c r="AX292" s="125"/>
      <c r="AY292" s="125"/>
      <c r="AZ292" s="123"/>
      <c r="BB292" s="125"/>
      <c r="BD292" s="125"/>
      <c r="BE292" s="125"/>
      <c r="BF292" s="123"/>
      <c r="BH292" s="125"/>
      <c r="BJ292" s="125"/>
      <c r="BK292" s="125"/>
      <c r="BM292" s="125"/>
      <c r="BN292" s="123"/>
      <c r="BP292" s="125"/>
      <c r="BQ292" s="125"/>
      <c r="BR292" s="125"/>
      <c r="BW292" s="125"/>
      <c r="BX292" s="123"/>
      <c r="BZ292" s="125"/>
      <c r="CA292" s="125"/>
      <c r="CB292" s="125"/>
      <c r="CG292" s="125"/>
      <c r="CH292" s="123"/>
      <c r="CJ292" s="125"/>
      <c r="CK292" s="125"/>
      <c r="CL292" s="125"/>
      <c r="DC292" s="125"/>
      <c r="DD292" s="123"/>
      <c r="DF292" s="125"/>
      <c r="DJ292" s="125"/>
      <c r="DK292" s="125"/>
      <c r="DL292" s="123"/>
      <c r="DN292" s="125"/>
      <c r="DR292" s="125"/>
      <c r="DS292" s="125"/>
      <c r="DT292" s="123"/>
      <c r="DV292" s="125"/>
      <c r="DZ292" s="125"/>
    </row>
    <row r="293" spans="8:130" s="119" customFormat="1">
      <c r="H293" s="125"/>
      <c r="I293" s="123"/>
      <c r="K293" s="125"/>
      <c r="M293" s="125"/>
      <c r="N293" s="125"/>
      <c r="O293" s="123"/>
      <c r="Q293" s="125"/>
      <c r="S293" s="125"/>
      <c r="T293" s="125"/>
      <c r="U293" s="123"/>
      <c r="W293" s="125"/>
      <c r="Y293" s="125"/>
      <c r="Z293" s="125"/>
      <c r="AA293" s="91"/>
      <c r="AB293" s="39"/>
      <c r="AC293" s="39"/>
      <c r="AD293" s="39"/>
      <c r="AE293" s="39"/>
      <c r="AG293" s="38"/>
      <c r="AH293" s="35"/>
      <c r="AI293" s="37"/>
      <c r="AJ293" s="37"/>
      <c r="AK293" s="37"/>
      <c r="AL293" s="37"/>
      <c r="AM293" s="37"/>
      <c r="AN293" s="37"/>
      <c r="AO293" s="37"/>
      <c r="AP293" s="37"/>
      <c r="AQ293" s="37"/>
      <c r="AS293" s="125"/>
      <c r="AT293" s="123"/>
      <c r="AV293" s="125"/>
      <c r="AX293" s="125"/>
      <c r="AY293" s="125"/>
      <c r="AZ293" s="123"/>
      <c r="BB293" s="125"/>
      <c r="BD293" s="125"/>
      <c r="BE293" s="125"/>
      <c r="BF293" s="123"/>
      <c r="BH293" s="125"/>
      <c r="BJ293" s="125"/>
      <c r="BK293" s="125"/>
      <c r="BM293" s="125"/>
      <c r="BN293" s="123"/>
      <c r="BP293" s="125"/>
      <c r="BQ293" s="125"/>
      <c r="BR293" s="125"/>
      <c r="BW293" s="125"/>
      <c r="BX293" s="123"/>
      <c r="BZ293" s="125"/>
      <c r="CA293" s="125"/>
      <c r="CB293" s="125"/>
      <c r="CG293" s="125"/>
      <c r="CH293" s="123"/>
      <c r="CJ293" s="125"/>
      <c r="CK293" s="125"/>
      <c r="CL293" s="125"/>
      <c r="DC293" s="125"/>
      <c r="DD293" s="123"/>
      <c r="DF293" s="125"/>
      <c r="DJ293" s="125"/>
      <c r="DK293" s="125"/>
      <c r="DL293" s="123"/>
      <c r="DN293" s="125"/>
      <c r="DR293" s="125"/>
      <c r="DS293" s="125"/>
      <c r="DT293" s="123"/>
      <c r="DV293" s="125"/>
      <c r="DZ293" s="125"/>
    </row>
    <row r="294" spans="8:130" s="119" customFormat="1">
      <c r="H294" s="125"/>
      <c r="I294" s="123"/>
      <c r="K294" s="125"/>
      <c r="M294" s="125"/>
      <c r="N294" s="125"/>
      <c r="O294" s="123"/>
      <c r="Q294" s="125"/>
      <c r="S294" s="125"/>
      <c r="T294" s="125"/>
      <c r="U294" s="123"/>
      <c r="W294" s="125"/>
      <c r="Y294" s="125"/>
      <c r="Z294" s="125"/>
      <c r="AA294" s="91"/>
      <c r="AB294" s="39"/>
      <c r="AC294" s="39"/>
      <c r="AD294" s="39"/>
      <c r="AE294" s="39"/>
      <c r="AG294" s="38"/>
      <c r="AH294" s="35"/>
      <c r="AI294" s="37"/>
      <c r="AJ294" s="37"/>
      <c r="AK294" s="37"/>
      <c r="AL294" s="37"/>
      <c r="AM294" s="37"/>
      <c r="AN294" s="37"/>
      <c r="AO294" s="37"/>
      <c r="AP294" s="37"/>
      <c r="AQ294" s="37"/>
      <c r="AS294" s="125"/>
      <c r="AT294" s="123"/>
      <c r="AV294" s="125"/>
      <c r="AX294" s="125"/>
      <c r="AY294" s="125"/>
      <c r="AZ294" s="123"/>
      <c r="BB294" s="125"/>
      <c r="BD294" s="125"/>
      <c r="BE294" s="125"/>
      <c r="BF294" s="123"/>
      <c r="BH294" s="125"/>
      <c r="BJ294" s="125"/>
      <c r="BK294" s="125"/>
      <c r="BM294" s="125"/>
      <c r="BN294" s="123"/>
      <c r="BP294" s="125"/>
      <c r="BQ294" s="125"/>
      <c r="BR294" s="125"/>
      <c r="BW294" s="125"/>
      <c r="BX294" s="123"/>
      <c r="BZ294" s="125"/>
      <c r="CA294" s="125"/>
      <c r="CB294" s="125"/>
      <c r="CG294" s="125"/>
      <c r="CH294" s="123"/>
      <c r="CJ294" s="125"/>
      <c r="CK294" s="125"/>
      <c r="CL294" s="125"/>
      <c r="DC294" s="125"/>
      <c r="DD294" s="123"/>
      <c r="DF294" s="125"/>
      <c r="DJ294" s="125"/>
      <c r="DK294" s="125"/>
      <c r="DL294" s="123"/>
      <c r="DN294" s="125"/>
      <c r="DR294" s="125"/>
      <c r="DS294" s="125"/>
      <c r="DT294" s="123"/>
      <c r="DV294" s="125"/>
      <c r="DZ294" s="125"/>
    </row>
    <row r="295" spans="8:130" s="119" customFormat="1">
      <c r="H295" s="125"/>
      <c r="I295" s="123"/>
      <c r="K295" s="125"/>
      <c r="M295" s="125"/>
      <c r="N295" s="125"/>
      <c r="O295" s="123"/>
      <c r="Q295" s="125"/>
      <c r="S295" s="125"/>
      <c r="T295" s="125"/>
      <c r="U295" s="123"/>
      <c r="W295" s="125"/>
      <c r="Y295" s="125"/>
      <c r="Z295" s="125"/>
      <c r="AA295" s="91"/>
      <c r="AB295" s="39"/>
      <c r="AC295" s="39"/>
      <c r="AD295" s="39"/>
      <c r="AE295" s="39"/>
      <c r="AG295" s="38"/>
      <c r="AH295" s="35"/>
      <c r="AI295" s="37"/>
      <c r="AJ295" s="37"/>
      <c r="AK295" s="37"/>
      <c r="AL295" s="37"/>
      <c r="AM295" s="37"/>
      <c r="AN295" s="37"/>
      <c r="AO295" s="37"/>
      <c r="AP295" s="37"/>
      <c r="AQ295" s="37"/>
      <c r="AS295" s="125"/>
      <c r="AT295" s="123"/>
      <c r="AV295" s="125"/>
      <c r="AX295" s="125"/>
      <c r="AY295" s="125"/>
      <c r="AZ295" s="123"/>
      <c r="BB295" s="125"/>
      <c r="BD295" s="125"/>
      <c r="BE295" s="125"/>
      <c r="BF295" s="123"/>
      <c r="BH295" s="125"/>
      <c r="BJ295" s="125"/>
      <c r="BK295" s="125"/>
      <c r="BM295" s="125"/>
      <c r="BN295" s="123"/>
      <c r="BP295" s="125"/>
      <c r="BQ295" s="125"/>
      <c r="BR295" s="125"/>
      <c r="BW295" s="125"/>
      <c r="BX295" s="123"/>
      <c r="BZ295" s="125"/>
      <c r="CA295" s="125"/>
      <c r="CB295" s="125"/>
      <c r="CG295" s="125"/>
      <c r="CH295" s="123"/>
      <c r="CJ295" s="125"/>
      <c r="CK295" s="125"/>
      <c r="CL295" s="125"/>
      <c r="DC295" s="125"/>
      <c r="DD295" s="123"/>
      <c r="DF295" s="125"/>
      <c r="DJ295" s="125"/>
      <c r="DK295" s="125"/>
      <c r="DL295" s="123"/>
      <c r="DN295" s="125"/>
      <c r="DR295" s="125"/>
      <c r="DS295" s="125"/>
      <c r="DT295" s="123"/>
      <c r="DV295" s="125"/>
      <c r="DZ295" s="125"/>
    </row>
    <row r="296" spans="8:130" s="119" customFormat="1">
      <c r="H296" s="125"/>
      <c r="I296" s="123"/>
      <c r="K296" s="125"/>
      <c r="M296" s="125"/>
      <c r="N296" s="125"/>
      <c r="O296" s="123"/>
      <c r="Q296" s="125"/>
      <c r="S296" s="125"/>
      <c r="T296" s="125"/>
      <c r="U296" s="123"/>
      <c r="W296" s="125"/>
      <c r="Y296" s="125"/>
      <c r="Z296" s="125"/>
      <c r="AA296" s="91"/>
      <c r="AB296" s="39"/>
      <c r="AC296" s="39"/>
      <c r="AD296" s="39"/>
      <c r="AE296" s="39"/>
      <c r="AG296" s="38"/>
      <c r="AH296" s="35"/>
      <c r="AI296" s="37"/>
      <c r="AJ296" s="37"/>
      <c r="AK296" s="37"/>
      <c r="AL296" s="37"/>
      <c r="AM296" s="37"/>
      <c r="AN296" s="37"/>
      <c r="AO296" s="37"/>
      <c r="AP296" s="37"/>
      <c r="AQ296" s="37"/>
      <c r="AS296" s="125"/>
      <c r="AT296" s="123"/>
      <c r="AV296" s="125"/>
      <c r="AX296" s="125"/>
      <c r="AY296" s="125"/>
      <c r="AZ296" s="123"/>
      <c r="BB296" s="125"/>
      <c r="BD296" s="125"/>
      <c r="BE296" s="125"/>
      <c r="BF296" s="123"/>
      <c r="BH296" s="125"/>
      <c r="BJ296" s="125"/>
      <c r="BK296" s="125"/>
      <c r="BM296" s="125"/>
      <c r="BN296" s="123"/>
      <c r="BP296" s="125"/>
      <c r="BQ296" s="125"/>
      <c r="BR296" s="125"/>
      <c r="BW296" s="125"/>
      <c r="BX296" s="123"/>
      <c r="BZ296" s="125"/>
      <c r="CA296" s="125"/>
      <c r="CB296" s="125"/>
      <c r="CG296" s="125"/>
      <c r="CH296" s="123"/>
      <c r="CJ296" s="125"/>
      <c r="CK296" s="125"/>
      <c r="CL296" s="125"/>
      <c r="DC296" s="125"/>
      <c r="DD296" s="123"/>
      <c r="DF296" s="125"/>
      <c r="DJ296" s="125"/>
      <c r="DK296" s="125"/>
      <c r="DL296" s="123"/>
      <c r="DN296" s="125"/>
      <c r="DR296" s="125"/>
      <c r="DS296" s="125"/>
      <c r="DT296" s="123"/>
      <c r="DV296" s="125"/>
      <c r="DZ296" s="125"/>
    </row>
    <row r="297" spans="8:130" s="119" customFormat="1">
      <c r="H297" s="125"/>
      <c r="I297" s="123"/>
      <c r="K297" s="125"/>
      <c r="M297" s="125"/>
      <c r="N297" s="125"/>
      <c r="O297" s="123"/>
      <c r="Q297" s="125"/>
      <c r="S297" s="125"/>
      <c r="T297" s="125"/>
      <c r="U297" s="123"/>
      <c r="W297" s="125"/>
      <c r="Y297" s="125"/>
      <c r="Z297" s="125"/>
      <c r="AA297" s="91"/>
      <c r="AB297" s="39"/>
      <c r="AC297" s="39"/>
      <c r="AD297" s="39"/>
      <c r="AE297" s="39"/>
      <c r="AG297" s="38"/>
      <c r="AH297" s="35"/>
      <c r="AI297" s="37"/>
      <c r="AJ297" s="37"/>
      <c r="AK297" s="37"/>
      <c r="AL297" s="37"/>
      <c r="AM297" s="37"/>
      <c r="AN297" s="37"/>
      <c r="AO297" s="37"/>
      <c r="AP297" s="37"/>
      <c r="AQ297" s="37"/>
      <c r="AS297" s="125"/>
      <c r="AT297" s="123"/>
      <c r="AV297" s="125"/>
      <c r="AX297" s="125"/>
      <c r="AY297" s="125"/>
      <c r="AZ297" s="123"/>
      <c r="BB297" s="125"/>
      <c r="BD297" s="125"/>
      <c r="BE297" s="125"/>
      <c r="BF297" s="123"/>
      <c r="BH297" s="125"/>
      <c r="BJ297" s="125"/>
      <c r="BK297" s="125"/>
      <c r="BM297" s="125"/>
      <c r="BN297" s="123"/>
      <c r="BP297" s="125"/>
      <c r="BQ297" s="125"/>
      <c r="BR297" s="125"/>
      <c r="BW297" s="125"/>
      <c r="BX297" s="123"/>
      <c r="BZ297" s="125"/>
      <c r="CA297" s="125"/>
      <c r="CB297" s="125"/>
      <c r="CG297" s="125"/>
      <c r="CH297" s="123"/>
      <c r="CJ297" s="125"/>
      <c r="CK297" s="125"/>
      <c r="CL297" s="125"/>
      <c r="DC297" s="125"/>
      <c r="DD297" s="123"/>
      <c r="DF297" s="125"/>
      <c r="DJ297" s="125"/>
      <c r="DK297" s="125"/>
      <c r="DL297" s="123"/>
      <c r="DN297" s="125"/>
      <c r="DR297" s="125"/>
      <c r="DS297" s="125"/>
      <c r="DT297" s="123"/>
      <c r="DV297" s="125"/>
      <c r="DZ297" s="125"/>
    </row>
    <row r="298" spans="8:130" s="119" customFormat="1">
      <c r="H298" s="125"/>
      <c r="I298" s="123"/>
      <c r="K298" s="125"/>
      <c r="M298" s="125"/>
      <c r="N298" s="125"/>
      <c r="O298" s="123"/>
      <c r="Q298" s="125"/>
      <c r="S298" s="125"/>
      <c r="T298" s="125"/>
      <c r="U298" s="123"/>
      <c r="W298" s="125"/>
      <c r="Y298" s="125"/>
      <c r="Z298" s="125"/>
      <c r="AA298" s="91"/>
      <c r="AB298" s="39"/>
      <c r="AC298" s="39"/>
      <c r="AD298" s="39"/>
      <c r="AE298" s="39"/>
      <c r="AG298" s="38"/>
      <c r="AH298" s="35"/>
      <c r="AI298" s="37"/>
      <c r="AJ298" s="37"/>
      <c r="AK298" s="37"/>
      <c r="AL298" s="37"/>
      <c r="AM298" s="37"/>
      <c r="AN298" s="37"/>
      <c r="AO298" s="37"/>
      <c r="AP298" s="37"/>
      <c r="AQ298" s="37"/>
      <c r="AS298" s="125"/>
      <c r="AT298" s="123"/>
      <c r="AV298" s="125"/>
      <c r="AX298" s="125"/>
      <c r="AY298" s="125"/>
      <c r="AZ298" s="123"/>
      <c r="BB298" s="125"/>
      <c r="BD298" s="125"/>
      <c r="BE298" s="125"/>
      <c r="BF298" s="123"/>
      <c r="BH298" s="125"/>
      <c r="BJ298" s="125"/>
      <c r="BK298" s="125"/>
      <c r="BM298" s="125"/>
      <c r="BN298" s="123"/>
      <c r="BP298" s="125"/>
      <c r="BQ298" s="125"/>
      <c r="BR298" s="125"/>
      <c r="BW298" s="125"/>
      <c r="BX298" s="123"/>
      <c r="BZ298" s="125"/>
      <c r="CA298" s="125"/>
      <c r="CB298" s="125"/>
      <c r="CG298" s="125"/>
      <c r="CH298" s="123"/>
      <c r="CJ298" s="125"/>
      <c r="CK298" s="125"/>
      <c r="CL298" s="125"/>
      <c r="DC298" s="125"/>
      <c r="DD298" s="123"/>
      <c r="DF298" s="125"/>
      <c r="DJ298" s="125"/>
      <c r="DK298" s="125"/>
      <c r="DL298" s="123"/>
      <c r="DN298" s="125"/>
      <c r="DR298" s="125"/>
      <c r="DS298" s="125"/>
      <c r="DT298" s="123"/>
      <c r="DV298" s="125"/>
      <c r="DZ298" s="125"/>
    </row>
    <row r="299" spans="8:130" s="119" customFormat="1">
      <c r="H299" s="125"/>
      <c r="I299" s="123"/>
      <c r="K299" s="125"/>
      <c r="M299" s="125"/>
      <c r="N299" s="125"/>
      <c r="O299" s="123"/>
      <c r="Q299" s="125"/>
      <c r="S299" s="125"/>
      <c r="T299" s="125"/>
      <c r="U299" s="123"/>
      <c r="W299" s="125"/>
      <c r="Y299" s="125"/>
      <c r="Z299" s="125"/>
      <c r="AA299" s="91"/>
      <c r="AB299" s="39"/>
      <c r="AC299" s="39"/>
      <c r="AD299" s="39"/>
      <c r="AE299" s="39"/>
      <c r="AG299" s="38"/>
      <c r="AH299" s="35"/>
      <c r="AI299" s="37"/>
      <c r="AJ299" s="37"/>
      <c r="AK299" s="37"/>
      <c r="AL299" s="37"/>
      <c r="AM299" s="37"/>
      <c r="AN299" s="37"/>
      <c r="AO299" s="37"/>
      <c r="AP299" s="37"/>
      <c r="AQ299" s="37"/>
      <c r="AS299" s="125"/>
      <c r="AT299" s="123"/>
      <c r="AV299" s="125"/>
      <c r="AX299" s="125"/>
      <c r="AY299" s="125"/>
      <c r="AZ299" s="123"/>
      <c r="BB299" s="125"/>
      <c r="BD299" s="125"/>
      <c r="BE299" s="125"/>
      <c r="BF299" s="123"/>
      <c r="BH299" s="125"/>
      <c r="BJ299" s="125"/>
      <c r="BK299" s="125"/>
      <c r="BM299" s="125"/>
      <c r="BN299" s="123"/>
      <c r="BP299" s="125"/>
      <c r="BQ299" s="125"/>
      <c r="BR299" s="125"/>
      <c r="BW299" s="125"/>
      <c r="BX299" s="123"/>
      <c r="BZ299" s="125"/>
      <c r="CA299" s="125"/>
      <c r="CB299" s="125"/>
      <c r="CG299" s="125"/>
      <c r="CH299" s="123"/>
      <c r="CJ299" s="125"/>
      <c r="CK299" s="125"/>
      <c r="CL299" s="125"/>
      <c r="DC299" s="125"/>
      <c r="DD299" s="123"/>
      <c r="DF299" s="125"/>
      <c r="DJ299" s="125"/>
      <c r="DK299" s="125"/>
      <c r="DL299" s="123"/>
      <c r="DN299" s="125"/>
      <c r="DR299" s="125"/>
      <c r="DS299" s="125"/>
      <c r="DT299" s="123"/>
      <c r="DV299" s="125"/>
      <c r="DZ299" s="125"/>
    </row>
    <row r="300" spans="8:130" s="119" customFormat="1">
      <c r="H300" s="125"/>
      <c r="I300" s="123"/>
      <c r="K300" s="125"/>
      <c r="M300" s="125"/>
      <c r="N300" s="125"/>
      <c r="O300" s="123"/>
      <c r="Q300" s="125"/>
      <c r="S300" s="125"/>
      <c r="T300" s="125"/>
      <c r="U300" s="123"/>
      <c r="W300" s="125"/>
      <c r="Y300" s="125"/>
      <c r="Z300" s="125"/>
      <c r="AA300" s="91"/>
      <c r="AB300" s="39"/>
      <c r="AC300" s="39"/>
      <c r="AD300" s="39"/>
      <c r="AE300" s="39"/>
      <c r="AG300" s="38"/>
      <c r="AH300" s="35"/>
      <c r="AI300" s="37"/>
      <c r="AJ300" s="37"/>
      <c r="AK300" s="37"/>
      <c r="AL300" s="37"/>
      <c r="AM300" s="37"/>
      <c r="AN300" s="37"/>
      <c r="AO300" s="37"/>
      <c r="AP300" s="37"/>
      <c r="AQ300" s="37"/>
      <c r="AS300" s="125"/>
      <c r="AT300" s="123"/>
      <c r="AV300" s="125"/>
      <c r="AX300" s="125"/>
      <c r="AY300" s="125"/>
      <c r="AZ300" s="123"/>
      <c r="BB300" s="125"/>
      <c r="BD300" s="125"/>
      <c r="BE300" s="125"/>
      <c r="BF300" s="123"/>
      <c r="BH300" s="125"/>
      <c r="BJ300" s="125"/>
      <c r="BK300" s="125"/>
      <c r="BM300" s="125"/>
      <c r="BN300" s="123"/>
      <c r="BP300" s="125"/>
      <c r="BQ300" s="125"/>
      <c r="BR300" s="125"/>
      <c r="BW300" s="125"/>
      <c r="BX300" s="123"/>
      <c r="BZ300" s="125"/>
      <c r="CA300" s="125"/>
      <c r="CB300" s="125"/>
      <c r="CG300" s="125"/>
      <c r="CH300" s="123"/>
      <c r="CJ300" s="125"/>
      <c r="CK300" s="125"/>
      <c r="CL300" s="125"/>
      <c r="DC300" s="125"/>
      <c r="DD300" s="123"/>
      <c r="DF300" s="125"/>
      <c r="DJ300" s="125"/>
      <c r="DK300" s="125"/>
      <c r="DL300" s="123"/>
      <c r="DN300" s="125"/>
      <c r="DR300" s="125"/>
      <c r="DS300" s="125"/>
      <c r="DT300" s="123"/>
      <c r="DV300" s="125"/>
      <c r="DZ300" s="125"/>
    </row>
    <row r="301" spans="8:130" s="119" customFormat="1">
      <c r="H301" s="125"/>
      <c r="I301" s="123"/>
      <c r="K301" s="125"/>
      <c r="M301" s="125"/>
      <c r="N301" s="125"/>
      <c r="O301" s="123"/>
      <c r="Q301" s="125"/>
      <c r="S301" s="125"/>
      <c r="T301" s="125"/>
      <c r="U301" s="123"/>
      <c r="W301" s="125"/>
      <c r="Y301" s="125"/>
      <c r="Z301" s="125"/>
      <c r="AA301" s="91"/>
      <c r="AB301" s="39"/>
      <c r="AC301" s="39"/>
      <c r="AD301" s="39"/>
      <c r="AE301" s="39"/>
      <c r="AG301" s="38"/>
      <c r="AH301" s="35"/>
      <c r="AI301" s="37"/>
      <c r="AJ301" s="37"/>
      <c r="AK301" s="37"/>
      <c r="AL301" s="37"/>
      <c r="AM301" s="37"/>
      <c r="AN301" s="37"/>
      <c r="AO301" s="37"/>
      <c r="AP301" s="37"/>
      <c r="AQ301" s="37"/>
      <c r="AS301" s="125"/>
      <c r="AT301" s="123"/>
      <c r="AV301" s="125"/>
      <c r="AX301" s="125"/>
      <c r="AY301" s="125"/>
      <c r="AZ301" s="123"/>
      <c r="BB301" s="125"/>
      <c r="BD301" s="125"/>
      <c r="BE301" s="125"/>
      <c r="BF301" s="123"/>
      <c r="BH301" s="125"/>
      <c r="BJ301" s="125"/>
      <c r="BK301" s="125"/>
      <c r="BM301" s="125"/>
      <c r="BN301" s="123"/>
      <c r="BP301" s="125"/>
      <c r="BQ301" s="125"/>
      <c r="BR301" s="125"/>
      <c r="BW301" s="125"/>
      <c r="BX301" s="123"/>
      <c r="BZ301" s="125"/>
      <c r="CA301" s="125"/>
      <c r="CB301" s="125"/>
      <c r="CG301" s="125"/>
      <c r="CH301" s="123"/>
      <c r="CJ301" s="125"/>
      <c r="CK301" s="125"/>
      <c r="CL301" s="125"/>
      <c r="DC301" s="125"/>
      <c r="DD301" s="123"/>
      <c r="DF301" s="125"/>
      <c r="DJ301" s="125"/>
      <c r="DK301" s="125"/>
      <c r="DL301" s="123"/>
      <c r="DN301" s="125"/>
      <c r="DR301" s="125"/>
      <c r="DS301" s="125"/>
      <c r="DT301" s="123"/>
      <c r="DV301" s="125"/>
      <c r="DZ301" s="125"/>
    </row>
    <row r="302" spans="8:130" s="119" customFormat="1">
      <c r="H302" s="125"/>
      <c r="I302" s="123"/>
      <c r="K302" s="125"/>
      <c r="M302" s="125"/>
      <c r="N302" s="125"/>
      <c r="O302" s="123"/>
      <c r="Q302" s="125"/>
      <c r="S302" s="125"/>
      <c r="T302" s="125"/>
      <c r="U302" s="123"/>
      <c r="W302" s="125"/>
      <c r="Y302" s="125"/>
      <c r="Z302" s="125"/>
      <c r="AA302" s="91"/>
      <c r="AB302" s="39"/>
      <c r="AC302" s="39"/>
      <c r="AD302" s="39"/>
      <c r="AE302" s="39"/>
      <c r="AG302" s="38"/>
      <c r="AH302" s="35"/>
      <c r="AI302" s="37"/>
      <c r="AJ302" s="37"/>
      <c r="AK302" s="37"/>
      <c r="AL302" s="37"/>
      <c r="AM302" s="37"/>
      <c r="AN302" s="37"/>
      <c r="AO302" s="37"/>
      <c r="AP302" s="37"/>
      <c r="AQ302" s="37"/>
      <c r="AS302" s="125"/>
      <c r="AT302" s="123"/>
      <c r="AV302" s="125"/>
      <c r="AX302" s="125"/>
      <c r="AY302" s="125"/>
      <c r="AZ302" s="123"/>
      <c r="BB302" s="125"/>
      <c r="BD302" s="125"/>
      <c r="BE302" s="125"/>
      <c r="BF302" s="123"/>
      <c r="BH302" s="125"/>
      <c r="BJ302" s="125"/>
      <c r="BK302" s="125"/>
      <c r="BM302" s="125"/>
      <c r="BN302" s="123"/>
      <c r="BP302" s="125"/>
      <c r="BQ302" s="125"/>
      <c r="BR302" s="125"/>
      <c r="BW302" s="125"/>
      <c r="BX302" s="123"/>
      <c r="BZ302" s="125"/>
      <c r="CA302" s="125"/>
      <c r="CB302" s="125"/>
      <c r="CG302" s="125"/>
      <c r="CH302" s="123"/>
      <c r="CJ302" s="125"/>
      <c r="CK302" s="125"/>
      <c r="CL302" s="125"/>
      <c r="DC302" s="125"/>
      <c r="DD302" s="123"/>
      <c r="DF302" s="125"/>
      <c r="DJ302" s="125"/>
      <c r="DK302" s="125"/>
      <c r="DL302" s="123"/>
      <c r="DN302" s="125"/>
      <c r="DR302" s="125"/>
      <c r="DS302" s="125"/>
      <c r="DT302" s="123"/>
      <c r="DV302" s="125"/>
      <c r="DZ302" s="125"/>
    </row>
    <row r="303" spans="8:130" s="119" customFormat="1">
      <c r="H303" s="125"/>
      <c r="I303" s="123"/>
      <c r="K303" s="125"/>
      <c r="M303" s="125"/>
      <c r="N303" s="125"/>
      <c r="O303" s="123"/>
      <c r="Q303" s="125"/>
      <c r="S303" s="125"/>
      <c r="T303" s="125"/>
      <c r="U303" s="123"/>
      <c r="W303" s="125"/>
      <c r="Y303" s="125"/>
      <c r="Z303" s="125"/>
      <c r="AA303" s="91"/>
      <c r="AB303" s="39"/>
      <c r="AC303" s="39"/>
      <c r="AD303" s="39"/>
      <c r="AE303" s="39"/>
      <c r="AG303" s="38"/>
      <c r="AH303" s="35"/>
      <c r="AI303" s="37"/>
      <c r="AJ303" s="37"/>
      <c r="AK303" s="37"/>
      <c r="AL303" s="37"/>
      <c r="AM303" s="37"/>
      <c r="AN303" s="37"/>
      <c r="AO303" s="37"/>
      <c r="AP303" s="37"/>
      <c r="AQ303" s="37"/>
      <c r="AS303" s="125"/>
      <c r="AT303" s="123"/>
      <c r="AV303" s="125"/>
      <c r="AX303" s="125"/>
      <c r="AY303" s="125"/>
      <c r="AZ303" s="123"/>
      <c r="BB303" s="125"/>
      <c r="BD303" s="125"/>
      <c r="BE303" s="125"/>
      <c r="BF303" s="123"/>
      <c r="BH303" s="125"/>
      <c r="BJ303" s="125"/>
      <c r="BK303" s="125"/>
      <c r="BM303" s="125"/>
      <c r="BN303" s="123"/>
      <c r="BP303" s="125"/>
      <c r="BQ303" s="125"/>
      <c r="BR303" s="125"/>
      <c r="BW303" s="125"/>
      <c r="BX303" s="123"/>
      <c r="BZ303" s="125"/>
      <c r="CA303" s="125"/>
      <c r="CB303" s="125"/>
      <c r="CG303" s="125"/>
      <c r="CH303" s="123"/>
      <c r="CJ303" s="125"/>
      <c r="CK303" s="125"/>
      <c r="CL303" s="125"/>
      <c r="DC303" s="125"/>
      <c r="DD303" s="123"/>
      <c r="DF303" s="125"/>
      <c r="DJ303" s="125"/>
      <c r="DK303" s="125"/>
      <c r="DL303" s="123"/>
      <c r="DN303" s="125"/>
      <c r="DR303" s="125"/>
      <c r="DS303" s="125"/>
      <c r="DT303" s="123"/>
      <c r="DV303" s="125"/>
      <c r="DZ303" s="125"/>
    </row>
    <row r="304" spans="8:130" s="119" customFormat="1">
      <c r="H304" s="125"/>
      <c r="I304" s="123"/>
      <c r="K304" s="125"/>
      <c r="M304" s="125"/>
      <c r="N304" s="125"/>
      <c r="O304" s="123"/>
      <c r="Q304" s="125"/>
      <c r="S304" s="125"/>
      <c r="T304" s="125"/>
      <c r="U304" s="123"/>
      <c r="W304" s="125"/>
      <c r="Y304" s="125"/>
      <c r="Z304" s="125"/>
      <c r="AA304" s="91"/>
      <c r="AB304" s="39"/>
      <c r="AC304" s="39"/>
      <c r="AD304" s="39"/>
      <c r="AE304" s="39"/>
      <c r="AG304" s="38"/>
      <c r="AH304" s="35"/>
      <c r="AI304" s="37"/>
      <c r="AJ304" s="37"/>
      <c r="AK304" s="37"/>
      <c r="AL304" s="37"/>
      <c r="AM304" s="37"/>
      <c r="AN304" s="37"/>
      <c r="AO304" s="37"/>
      <c r="AP304" s="37"/>
      <c r="AQ304" s="37"/>
      <c r="AS304" s="125"/>
      <c r="AT304" s="123"/>
      <c r="AV304" s="125"/>
      <c r="AX304" s="125"/>
      <c r="AY304" s="125"/>
      <c r="AZ304" s="123"/>
      <c r="BB304" s="125"/>
      <c r="BD304" s="125"/>
      <c r="BE304" s="125"/>
      <c r="BF304" s="123"/>
      <c r="BH304" s="125"/>
      <c r="BJ304" s="125"/>
      <c r="BK304" s="125"/>
      <c r="BM304" s="125"/>
      <c r="BN304" s="123"/>
      <c r="BP304" s="125"/>
      <c r="BQ304" s="125"/>
      <c r="BR304" s="125"/>
      <c r="BW304" s="125"/>
      <c r="BX304" s="123"/>
      <c r="BZ304" s="125"/>
      <c r="CA304" s="125"/>
      <c r="CB304" s="125"/>
      <c r="CG304" s="125"/>
      <c r="CH304" s="123"/>
      <c r="CJ304" s="125"/>
      <c r="CK304" s="125"/>
      <c r="CL304" s="125"/>
      <c r="DC304" s="125"/>
      <c r="DD304" s="123"/>
      <c r="DF304" s="125"/>
      <c r="DJ304" s="125"/>
      <c r="DK304" s="125"/>
      <c r="DL304" s="123"/>
      <c r="DN304" s="125"/>
      <c r="DR304" s="125"/>
      <c r="DS304" s="125"/>
      <c r="DT304" s="123"/>
      <c r="DV304" s="125"/>
      <c r="DZ304" s="125"/>
    </row>
    <row r="305" spans="8:130" s="119" customFormat="1">
      <c r="H305" s="125"/>
      <c r="I305" s="123"/>
      <c r="K305" s="125"/>
      <c r="M305" s="125"/>
      <c r="N305" s="125"/>
      <c r="O305" s="123"/>
      <c r="Q305" s="125"/>
      <c r="S305" s="125"/>
      <c r="T305" s="125"/>
      <c r="U305" s="123"/>
      <c r="W305" s="125"/>
      <c r="Y305" s="125"/>
      <c r="Z305" s="125"/>
      <c r="AA305" s="91"/>
      <c r="AB305" s="39"/>
      <c r="AC305" s="39"/>
      <c r="AD305" s="39"/>
      <c r="AE305" s="39"/>
      <c r="AG305" s="38"/>
      <c r="AH305" s="35"/>
      <c r="AI305" s="37"/>
      <c r="AJ305" s="37"/>
      <c r="AK305" s="37"/>
      <c r="AL305" s="37"/>
      <c r="AM305" s="37"/>
      <c r="AN305" s="37"/>
      <c r="AO305" s="37"/>
      <c r="AP305" s="37"/>
      <c r="AQ305" s="37"/>
      <c r="AS305" s="125"/>
      <c r="AT305" s="123"/>
      <c r="AV305" s="125"/>
      <c r="AX305" s="125"/>
      <c r="AY305" s="125"/>
      <c r="AZ305" s="123"/>
      <c r="BB305" s="125"/>
      <c r="BD305" s="125"/>
      <c r="BE305" s="125"/>
      <c r="BF305" s="123"/>
      <c r="BH305" s="125"/>
      <c r="BJ305" s="125"/>
      <c r="BK305" s="125"/>
      <c r="BM305" s="125"/>
      <c r="BN305" s="123"/>
      <c r="BP305" s="125"/>
      <c r="BQ305" s="125"/>
      <c r="BR305" s="125"/>
      <c r="BW305" s="125"/>
      <c r="BX305" s="123"/>
      <c r="BZ305" s="125"/>
      <c r="CA305" s="125"/>
      <c r="CB305" s="125"/>
      <c r="CG305" s="125"/>
      <c r="CH305" s="123"/>
      <c r="CJ305" s="125"/>
      <c r="CK305" s="125"/>
      <c r="CL305" s="125"/>
      <c r="DC305" s="125"/>
      <c r="DD305" s="123"/>
      <c r="DF305" s="125"/>
      <c r="DJ305" s="125"/>
      <c r="DK305" s="125"/>
      <c r="DL305" s="123"/>
      <c r="DN305" s="125"/>
      <c r="DR305" s="125"/>
      <c r="DS305" s="125"/>
      <c r="DT305" s="123"/>
      <c r="DV305" s="125"/>
      <c r="DZ305" s="125"/>
    </row>
    <row r="306" spans="8:130" s="119" customFormat="1">
      <c r="H306" s="125"/>
      <c r="I306" s="123"/>
      <c r="K306" s="125"/>
      <c r="M306" s="125"/>
      <c r="N306" s="125"/>
      <c r="O306" s="123"/>
      <c r="Q306" s="125"/>
      <c r="S306" s="125"/>
      <c r="T306" s="125"/>
      <c r="U306" s="123"/>
      <c r="W306" s="125"/>
      <c r="Y306" s="125"/>
      <c r="Z306" s="125"/>
      <c r="AA306" s="91"/>
      <c r="AB306" s="39"/>
      <c r="AC306" s="39"/>
      <c r="AD306" s="39"/>
      <c r="AE306" s="39"/>
      <c r="AG306" s="38"/>
      <c r="AH306" s="35"/>
      <c r="AI306" s="37"/>
      <c r="AJ306" s="37"/>
      <c r="AK306" s="37"/>
      <c r="AL306" s="37"/>
      <c r="AM306" s="37"/>
      <c r="AN306" s="37"/>
      <c r="AO306" s="37"/>
      <c r="AP306" s="37"/>
      <c r="AQ306" s="37"/>
      <c r="AS306" s="125"/>
      <c r="AT306" s="123"/>
      <c r="AV306" s="125"/>
      <c r="AX306" s="125"/>
      <c r="AY306" s="125"/>
      <c r="AZ306" s="123"/>
      <c r="BB306" s="125"/>
      <c r="BD306" s="125"/>
      <c r="BE306" s="125"/>
      <c r="BF306" s="123"/>
      <c r="BH306" s="125"/>
      <c r="BJ306" s="125"/>
      <c r="BK306" s="125"/>
      <c r="BM306" s="125"/>
      <c r="BN306" s="123"/>
      <c r="BP306" s="125"/>
      <c r="BQ306" s="125"/>
      <c r="BR306" s="125"/>
      <c r="BW306" s="125"/>
      <c r="BX306" s="123"/>
      <c r="BZ306" s="125"/>
      <c r="CA306" s="125"/>
      <c r="CB306" s="125"/>
      <c r="CG306" s="125"/>
      <c r="CH306" s="123"/>
      <c r="CJ306" s="125"/>
      <c r="CK306" s="125"/>
      <c r="CL306" s="125"/>
      <c r="DC306" s="125"/>
      <c r="DD306" s="123"/>
      <c r="DF306" s="125"/>
      <c r="DJ306" s="125"/>
      <c r="DK306" s="125"/>
      <c r="DL306" s="123"/>
      <c r="DN306" s="125"/>
      <c r="DR306" s="125"/>
      <c r="DS306" s="125"/>
      <c r="DT306" s="123"/>
      <c r="DV306" s="125"/>
      <c r="DZ306" s="125"/>
    </row>
    <row r="307" spans="8:130" s="119" customFormat="1">
      <c r="H307" s="125"/>
      <c r="I307" s="123"/>
      <c r="K307" s="125"/>
      <c r="M307" s="125"/>
      <c r="N307" s="125"/>
      <c r="O307" s="123"/>
      <c r="Q307" s="125"/>
      <c r="S307" s="125"/>
      <c r="T307" s="125"/>
      <c r="U307" s="123"/>
      <c r="W307" s="125"/>
      <c r="Y307" s="125"/>
      <c r="Z307" s="125"/>
      <c r="AA307" s="91"/>
      <c r="AB307" s="39"/>
      <c r="AC307" s="39"/>
      <c r="AD307" s="39"/>
      <c r="AE307" s="39"/>
      <c r="AG307" s="38"/>
      <c r="AH307" s="35"/>
      <c r="AI307" s="37"/>
      <c r="AJ307" s="37"/>
      <c r="AK307" s="37"/>
      <c r="AL307" s="37"/>
      <c r="AM307" s="37"/>
      <c r="AN307" s="37"/>
      <c r="AO307" s="37"/>
      <c r="AP307" s="37"/>
      <c r="AQ307" s="37"/>
      <c r="AS307" s="125"/>
      <c r="AT307" s="123"/>
      <c r="AV307" s="125"/>
      <c r="AX307" s="125"/>
      <c r="AY307" s="125"/>
      <c r="AZ307" s="123"/>
      <c r="BB307" s="125"/>
      <c r="BD307" s="125"/>
      <c r="BE307" s="125"/>
      <c r="BF307" s="123"/>
      <c r="BH307" s="125"/>
      <c r="BJ307" s="125"/>
      <c r="BK307" s="125"/>
      <c r="BM307" s="125"/>
      <c r="BN307" s="123"/>
      <c r="BP307" s="125"/>
      <c r="BQ307" s="125"/>
      <c r="BR307" s="125"/>
      <c r="BW307" s="125"/>
      <c r="BX307" s="123"/>
      <c r="BZ307" s="125"/>
      <c r="CA307" s="125"/>
      <c r="CB307" s="125"/>
      <c r="CG307" s="125"/>
      <c r="CH307" s="123"/>
      <c r="CJ307" s="125"/>
      <c r="CK307" s="125"/>
      <c r="CL307" s="125"/>
      <c r="DC307" s="125"/>
      <c r="DD307" s="123"/>
      <c r="DF307" s="125"/>
      <c r="DJ307" s="125"/>
      <c r="DK307" s="125"/>
      <c r="DL307" s="123"/>
      <c r="DN307" s="125"/>
      <c r="DR307" s="125"/>
      <c r="DS307" s="125"/>
      <c r="DT307" s="123"/>
      <c r="DV307" s="125"/>
      <c r="DZ307" s="125"/>
    </row>
    <row r="308" spans="8:130" s="119" customFormat="1">
      <c r="H308" s="125"/>
      <c r="I308" s="123"/>
      <c r="K308" s="125"/>
      <c r="M308" s="125"/>
      <c r="N308" s="125"/>
      <c r="O308" s="123"/>
      <c r="Q308" s="125"/>
      <c r="S308" s="125"/>
      <c r="T308" s="125"/>
      <c r="U308" s="123"/>
      <c r="W308" s="125"/>
      <c r="Y308" s="125"/>
      <c r="Z308" s="125"/>
      <c r="AA308" s="91"/>
      <c r="AB308" s="39"/>
      <c r="AC308" s="39"/>
      <c r="AD308" s="39"/>
      <c r="AE308" s="39"/>
      <c r="AG308" s="38"/>
      <c r="AH308" s="35"/>
      <c r="AI308" s="37"/>
      <c r="AJ308" s="37"/>
      <c r="AK308" s="37"/>
      <c r="AL308" s="37"/>
      <c r="AM308" s="37"/>
      <c r="AN308" s="37"/>
      <c r="AO308" s="37"/>
      <c r="AP308" s="37"/>
      <c r="AQ308" s="37"/>
      <c r="AS308" s="125"/>
      <c r="AT308" s="123"/>
      <c r="AV308" s="125"/>
      <c r="AX308" s="125"/>
      <c r="AY308" s="125"/>
      <c r="AZ308" s="123"/>
      <c r="BB308" s="125"/>
      <c r="BD308" s="125"/>
      <c r="BE308" s="125"/>
      <c r="BF308" s="123"/>
      <c r="BH308" s="125"/>
      <c r="BJ308" s="125"/>
      <c r="BK308" s="125"/>
      <c r="BM308" s="125"/>
      <c r="BN308" s="123"/>
      <c r="BP308" s="125"/>
      <c r="BQ308" s="125"/>
      <c r="BR308" s="125"/>
      <c r="BW308" s="125"/>
      <c r="BX308" s="123"/>
      <c r="BZ308" s="125"/>
      <c r="CA308" s="125"/>
      <c r="CB308" s="125"/>
      <c r="CG308" s="125"/>
      <c r="CH308" s="123"/>
      <c r="CJ308" s="125"/>
      <c r="CK308" s="125"/>
      <c r="CL308" s="125"/>
      <c r="DC308" s="125"/>
      <c r="DD308" s="123"/>
      <c r="DF308" s="125"/>
      <c r="DJ308" s="125"/>
      <c r="DK308" s="125"/>
      <c r="DL308" s="123"/>
      <c r="DN308" s="125"/>
      <c r="DR308" s="125"/>
      <c r="DS308" s="125"/>
      <c r="DT308" s="123"/>
      <c r="DV308" s="125"/>
      <c r="DZ308" s="125"/>
    </row>
    <row r="309" spans="8:130" s="119" customFormat="1">
      <c r="H309" s="125"/>
      <c r="I309" s="123"/>
      <c r="K309" s="125"/>
      <c r="M309" s="125"/>
      <c r="N309" s="125"/>
      <c r="O309" s="123"/>
      <c r="Q309" s="125"/>
      <c r="S309" s="125"/>
      <c r="T309" s="125"/>
      <c r="U309" s="123"/>
      <c r="W309" s="125"/>
      <c r="Y309" s="125"/>
      <c r="Z309" s="125"/>
      <c r="AA309" s="91"/>
      <c r="AB309" s="39"/>
      <c r="AC309" s="39"/>
      <c r="AD309" s="39"/>
      <c r="AE309" s="39"/>
      <c r="AG309" s="38"/>
      <c r="AH309" s="35"/>
      <c r="AI309" s="37"/>
      <c r="AJ309" s="37"/>
      <c r="AK309" s="37"/>
      <c r="AL309" s="37"/>
      <c r="AM309" s="37"/>
      <c r="AN309" s="37"/>
      <c r="AO309" s="37"/>
      <c r="AP309" s="37"/>
      <c r="AQ309" s="37"/>
      <c r="AS309" s="125"/>
      <c r="AT309" s="123"/>
      <c r="AV309" s="125"/>
      <c r="AX309" s="125"/>
      <c r="AY309" s="125"/>
      <c r="AZ309" s="123"/>
      <c r="BB309" s="125"/>
      <c r="BD309" s="125"/>
      <c r="BE309" s="125"/>
      <c r="BF309" s="123"/>
      <c r="BH309" s="125"/>
      <c r="BJ309" s="125"/>
      <c r="BK309" s="125"/>
      <c r="BM309" s="125"/>
      <c r="BN309" s="123"/>
      <c r="BP309" s="125"/>
      <c r="BQ309" s="125"/>
      <c r="BR309" s="125"/>
      <c r="BW309" s="125"/>
      <c r="BX309" s="123"/>
      <c r="BZ309" s="125"/>
      <c r="CA309" s="125"/>
      <c r="CB309" s="125"/>
      <c r="CG309" s="125"/>
      <c r="CH309" s="123"/>
      <c r="CJ309" s="125"/>
      <c r="CK309" s="125"/>
      <c r="CL309" s="125"/>
      <c r="DC309" s="125"/>
      <c r="DD309" s="123"/>
      <c r="DF309" s="125"/>
      <c r="DJ309" s="125"/>
      <c r="DK309" s="125"/>
      <c r="DL309" s="123"/>
      <c r="DN309" s="125"/>
      <c r="DR309" s="125"/>
      <c r="DS309" s="125"/>
      <c r="DT309" s="123"/>
      <c r="DV309" s="125"/>
      <c r="DZ309" s="125"/>
    </row>
    <row r="310" spans="8:130" s="119" customFormat="1">
      <c r="H310" s="125"/>
      <c r="I310" s="123"/>
      <c r="K310" s="125"/>
      <c r="M310" s="125"/>
      <c r="N310" s="125"/>
      <c r="O310" s="123"/>
      <c r="Q310" s="125"/>
      <c r="S310" s="125"/>
      <c r="T310" s="125"/>
      <c r="U310" s="123"/>
      <c r="W310" s="125"/>
      <c r="Y310" s="125"/>
      <c r="Z310" s="125"/>
      <c r="AA310" s="91"/>
      <c r="AB310" s="39"/>
      <c r="AC310" s="39"/>
      <c r="AD310" s="39"/>
      <c r="AE310" s="39"/>
      <c r="AG310" s="38"/>
      <c r="AH310" s="35"/>
      <c r="AI310" s="37"/>
      <c r="AJ310" s="37"/>
      <c r="AK310" s="37"/>
      <c r="AL310" s="37"/>
      <c r="AM310" s="37"/>
      <c r="AN310" s="37"/>
      <c r="AO310" s="37"/>
      <c r="AP310" s="37"/>
      <c r="AQ310" s="37"/>
      <c r="AS310" s="125"/>
      <c r="AT310" s="123"/>
      <c r="AV310" s="125"/>
      <c r="AX310" s="125"/>
      <c r="AY310" s="125"/>
      <c r="AZ310" s="123"/>
      <c r="BB310" s="125"/>
      <c r="BD310" s="125"/>
      <c r="BE310" s="125"/>
      <c r="BF310" s="123"/>
      <c r="BH310" s="125"/>
      <c r="BJ310" s="125"/>
      <c r="BK310" s="125"/>
      <c r="BM310" s="125"/>
      <c r="BN310" s="123"/>
      <c r="BP310" s="125"/>
      <c r="BQ310" s="125"/>
      <c r="BR310" s="125"/>
      <c r="BW310" s="125"/>
      <c r="BX310" s="123"/>
      <c r="BZ310" s="125"/>
      <c r="CA310" s="125"/>
      <c r="CB310" s="125"/>
      <c r="CG310" s="125"/>
      <c r="CH310" s="123"/>
      <c r="CJ310" s="125"/>
      <c r="CK310" s="125"/>
      <c r="CL310" s="125"/>
      <c r="DC310" s="125"/>
      <c r="DD310" s="123"/>
      <c r="DF310" s="125"/>
      <c r="DJ310" s="125"/>
      <c r="DK310" s="125"/>
      <c r="DL310" s="123"/>
      <c r="DN310" s="125"/>
      <c r="DR310" s="125"/>
      <c r="DS310" s="125"/>
      <c r="DT310" s="123"/>
      <c r="DV310" s="125"/>
      <c r="DZ310" s="125"/>
    </row>
    <row r="311" spans="8:130" s="119" customFormat="1">
      <c r="H311" s="125"/>
      <c r="I311" s="123"/>
      <c r="K311" s="125"/>
      <c r="M311" s="125"/>
      <c r="N311" s="125"/>
      <c r="O311" s="123"/>
      <c r="Q311" s="125"/>
      <c r="S311" s="125"/>
      <c r="T311" s="125"/>
      <c r="U311" s="123"/>
      <c r="W311" s="125"/>
      <c r="Y311" s="125"/>
      <c r="Z311" s="125"/>
      <c r="AA311" s="91"/>
      <c r="AB311" s="39"/>
      <c r="AC311" s="39"/>
      <c r="AD311" s="39"/>
      <c r="AE311" s="39"/>
      <c r="AG311" s="38"/>
      <c r="AH311" s="35"/>
      <c r="AI311" s="37"/>
      <c r="AJ311" s="37"/>
      <c r="AK311" s="37"/>
      <c r="AL311" s="37"/>
      <c r="AM311" s="37"/>
      <c r="AN311" s="37"/>
      <c r="AO311" s="37"/>
      <c r="AP311" s="37"/>
      <c r="AQ311" s="37"/>
      <c r="AS311" s="125"/>
      <c r="AT311" s="123"/>
      <c r="AV311" s="125"/>
      <c r="AX311" s="125"/>
      <c r="AY311" s="125"/>
      <c r="AZ311" s="123"/>
      <c r="BB311" s="125"/>
      <c r="BD311" s="125"/>
      <c r="BE311" s="125"/>
      <c r="BF311" s="123"/>
      <c r="BH311" s="125"/>
      <c r="BJ311" s="125"/>
      <c r="BK311" s="125"/>
      <c r="BM311" s="125"/>
      <c r="BN311" s="123"/>
      <c r="BP311" s="125"/>
      <c r="BQ311" s="125"/>
      <c r="BR311" s="125"/>
      <c r="BW311" s="125"/>
      <c r="BX311" s="123"/>
      <c r="BZ311" s="125"/>
      <c r="CA311" s="125"/>
      <c r="CB311" s="125"/>
      <c r="CG311" s="125"/>
      <c r="CH311" s="123"/>
      <c r="CJ311" s="125"/>
      <c r="CK311" s="125"/>
      <c r="CL311" s="125"/>
      <c r="DC311" s="125"/>
      <c r="DD311" s="123"/>
      <c r="DF311" s="125"/>
      <c r="DJ311" s="125"/>
      <c r="DK311" s="125"/>
      <c r="DL311" s="123"/>
      <c r="DN311" s="125"/>
      <c r="DR311" s="125"/>
      <c r="DS311" s="125"/>
      <c r="DT311" s="123"/>
      <c r="DV311" s="125"/>
      <c r="DZ311" s="125"/>
    </row>
    <row r="312" spans="8:130" s="119" customFormat="1">
      <c r="H312" s="125"/>
      <c r="I312" s="123"/>
      <c r="K312" s="125"/>
      <c r="M312" s="125"/>
      <c r="N312" s="125"/>
      <c r="O312" s="123"/>
      <c r="Q312" s="125"/>
      <c r="S312" s="125"/>
      <c r="T312" s="125"/>
      <c r="U312" s="123"/>
      <c r="W312" s="125"/>
      <c r="Y312" s="125"/>
      <c r="Z312" s="125"/>
      <c r="AA312" s="91"/>
      <c r="AB312" s="39"/>
      <c r="AC312" s="39"/>
      <c r="AD312" s="39"/>
      <c r="AE312" s="39"/>
      <c r="AG312" s="38"/>
      <c r="AH312" s="35"/>
      <c r="AI312" s="37"/>
      <c r="AJ312" s="37"/>
      <c r="AK312" s="37"/>
      <c r="AL312" s="37"/>
      <c r="AM312" s="37"/>
      <c r="AN312" s="37"/>
      <c r="AO312" s="37"/>
      <c r="AP312" s="37"/>
      <c r="AQ312" s="37"/>
      <c r="AS312" s="125"/>
      <c r="AT312" s="123"/>
      <c r="AV312" s="125"/>
      <c r="AX312" s="125"/>
      <c r="AY312" s="125"/>
      <c r="AZ312" s="123"/>
      <c r="BB312" s="125"/>
      <c r="BD312" s="125"/>
      <c r="BE312" s="125"/>
      <c r="BF312" s="123"/>
      <c r="BH312" s="125"/>
      <c r="BJ312" s="125"/>
      <c r="BK312" s="125"/>
      <c r="BM312" s="125"/>
      <c r="BN312" s="123"/>
      <c r="BP312" s="125"/>
      <c r="BQ312" s="125"/>
      <c r="BR312" s="125"/>
      <c r="BW312" s="125"/>
      <c r="BX312" s="123"/>
      <c r="BZ312" s="125"/>
      <c r="CA312" s="125"/>
      <c r="CB312" s="125"/>
      <c r="CG312" s="125"/>
      <c r="CH312" s="123"/>
      <c r="CJ312" s="125"/>
      <c r="CK312" s="125"/>
      <c r="CL312" s="125"/>
      <c r="DC312" s="125"/>
      <c r="DD312" s="123"/>
      <c r="DF312" s="125"/>
      <c r="DJ312" s="125"/>
      <c r="DK312" s="125"/>
      <c r="DL312" s="123"/>
      <c r="DN312" s="125"/>
      <c r="DR312" s="125"/>
      <c r="DS312" s="125"/>
      <c r="DT312" s="123"/>
      <c r="DV312" s="125"/>
      <c r="DZ312" s="125"/>
    </row>
    <row r="313" spans="8:130" s="119" customFormat="1">
      <c r="H313" s="125"/>
      <c r="I313" s="123"/>
      <c r="K313" s="125"/>
      <c r="M313" s="125"/>
      <c r="N313" s="125"/>
      <c r="O313" s="123"/>
      <c r="Q313" s="125"/>
      <c r="S313" s="125"/>
      <c r="T313" s="125"/>
      <c r="U313" s="123"/>
      <c r="W313" s="125"/>
      <c r="Y313" s="125"/>
      <c r="Z313" s="125"/>
      <c r="AA313" s="91"/>
      <c r="AB313" s="39"/>
      <c r="AC313" s="39"/>
      <c r="AD313" s="39"/>
      <c r="AE313" s="39"/>
      <c r="AG313" s="38"/>
      <c r="AH313" s="35"/>
      <c r="AI313" s="37"/>
      <c r="AJ313" s="37"/>
      <c r="AK313" s="37"/>
      <c r="AL313" s="37"/>
      <c r="AM313" s="37"/>
      <c r="AN313" s="37"/>
      <c r="AO313" s="37"/>
      <c r="AP313" s="37"/>
      <c r="AQ313" s="37"/>
      <c r="AS313" s="125"/>
      <c r="AT313" s="123"/>
      <c r="AV313" s="125"/>
      <c r="AX313" s="125"/>
      <c r="AY313" s="125"/>
      <c r="AZ313" s="123"/>
      <c r="BB313" s="125"/>
      <c r="BD313" s="125"/>
      <c r="BE313" s="125"/>
      <c r="BF313" s="123"/>
      <c r="BH313" s="125"/>
      <c r="BJ313" s="125"/>
      <c r="BK313" s="125"/>
      <c r="BM313" s="125"/>
      <c r="BN313" s="123"/>
      <c r="BP313" s="125"/>
      <c r="BQ313" s="125"/>
      <c r="BR313" s="125"/>
      <c r="BW313" s="125"/>
      <c r="BX313" s="123"/>
      <c r="BZ313" s="125"/>
      <c r="CA313" s="125"/>
      <c r="CB313" s="125"/>
      <c r="CG313" s="125"/>
      <c r="CH313" s="123"/>
      <c r="CJ313" s="125"/>
      <c r="CK313" s="125"/>
      <c r="CL313" s="125"/>
      <c r="DC313" s="125"/>
      <c r="DD313" s="123"/>
      <c r="DF313" s="125"/>
      <c r="DJ313" s="125"/>
      <c r="DK313" s="125"/>
      <c r="DL313" s="123"/>
      <c r="DN313" s="125"/>
      <c r="DR313" s="125"/>
      <c r="DS313" s="125"/>
      <c r="DT313" s="123"/>
      <c r="DV313" s="125"/>
      <c r="DZ313" s="125"/>
    </row>
    <row r="314" spans="8:130" s="119" customFormat="1">
      <c r="H314" s="125"/>
      <c r="I314" s="123"/>
      <c r="K314" s="125"/>
      <c r="M314" s="125"/>
      <c r="N314" s="125"/>
      <c r="O314" s="123"/>
      <c r="Q314" s="125"/>
      <c r="S314" s="125"/>
      <c r="T314" s="125"/>
      <c r="U314" s="123"/>
      <c r="W314" s="125"/>
      <c r="Y314" s="125"/>
      <c r="Z314" s="125"/>
      <c r="AA314" s="91"/>
      <c r="AB314" s="39"/>
      <c r="AC314" s="39"/>
      <c r="AD314" s="39"/>
      <c r="AE314" s="39"/>
      <c r="AG314" s="38"/>
      <c r="AH314" s="35"/>
      <c r="AI314" s="37"/>
      <c r="AJ314" s="37"/>
      <c r="AK314" s="37"/>
      <c r="AL314" s="37"/>
      <c r="AM314" s="37"/>
      <c r="AN314" s="37"/>
      <c r="AO314" s="37"/>
      <c r="AP314" s="37"/>
      <c r="AQ314" s="37"/>
      <c r="AS314" s="125"/>
      <c r="AT314" s="123"/>
      <c r="AV314" s="125"/>
      <c r="AX314" s="125"/>
      <c r="AY314" s="125"/>
      <c r="AZ314" s="123"/>
      <c r="BB314" s="125"/>
      <c r="BD314" s="125"/>
      <c r="BE314" s="125"/>
      <c r="BF314" s="123"/>
      <c r="BH314" s="125"/>
      <c r="BJ314" s="125"/>
      <c r="BK314" s="125"/>
      <c r="BM314" s="125"/>
      <c r="BN314" s="123"/>
      <c r="BP314" s="125"/>
      <c r="BQ314" s="125"/>
      <c r="BR314" s="125"/>
      <c r="BW314" s="125"/>
      <c r="BX314" s="123"/>
      <c r="BZ314" s="125"/>
      <c r="CA314" s="125"/>
      <c r="CB314" s="125"/>
      <c r="CG314" s="125"/>
      <c r="CH314" s="123"/>
      <c r="CJ314" s="125"/>
      <c r="CK314" s="125"/>
      <c r="CL314" s="125"/>
      <c r="DC314" s="125"/>
      <c r="DD314" s="123"/>
      <c r="DF314" s="125"/>
      <c r="DJ314" s="125"/>
      <c r="DK314" s="125"/>
      <c r="DL314" s="123"/>
      <c r="DN314" s="125"/>
      <c r="DR314" s="125"/>
      <c r="DS314" s="125"/>
      <c r="DT314" s="123"/>
      <c r="DV314" s="125"/>
      <c r="DZ314" s="125"/>
    </row>
    <row r="315" spans="8:130" s="119" customFormat="1">
      <c r="H315" s="125"/>
      <c r="I315" s="123"/>
      <c r="K315" s="125"/>
      <c r="M315" s="125"/>
      <c r="N315" s="125"/>
      <c r="O315" s="123"/>
      <c r="Q315" s="125"/>
      <c r="S315" s="125"/>
      <c r="T315" s="125"/>
      <c r="U315" s="123"/>
      <c r="W315" s="125"/>
      <c r="Y315" s="125"/>
      <c r="Z315" s="125"/>
      <c r="AA315" s="91"/>
      <c r="AB315" s="39"/>
      <c r="AC315" s="39"/>
      <c r="AD315" s="39"/>
      <c r="AE315" s="39"/>
      <c r="AG315" s="38"/>
      <c r="AH315" s="35"/>
      <c r="AI315" s="37"/>
      <c r="AJ315" s="37"/>
      <c r="AK315" s="37"/>
      <c r="AL315" s="37"/>
      <c r="AM315" s="37"/>
      <c r="AN315" s="37"/>
      <c r="AO315" s="37"/>
      <c r="AP315" s="37"/>
      <c r="AQ315" s="37"/>
      <c r="AS315" s="125"/>
      <c r="AT315" s="123"/>
      <c r="AV315" s="125"/>
      <c r="AX315" s="125"/>
      <c r="AY315" s="125"/>
      <c r="AZ315" s="123"/>
      <c r="BB315" s="125"/>
      <c r="BD315" s="125"/>
      <c r="BE315" s="125"/>
      <c r="BF315" s="123"/>
      <c r="BH315" s="125"/>
      <c r="BJ315" s="125"/>
      <c r="BK315" s="125"/>
      <c r="BM315" s="125"/>
      <c r="BN315" s="123"/>
      <c r="BP315" s="125"/>
      <c r="BQ315" s="125"/>
      <c r="BR315" s="125"/>
      <c r="BW315" s="125"/>
      <c r="BX315" s="123"/>
      <c r="BZ315" s="125"/>
      <c r="CA315" s="125"/>
      <c r="CB315" s="125"/>
      <c r="CG315" s="125"/>
      <c r="CH315" s="123"/>
      <c r="CJ315" s="125"/>
      <c r="CK315" s="125"/>
      <c r="CL315" s="125"/>
      <c r="DC315" s="125"/>
      <c r="DD315" s="123"/>
      <c r="DF315" s="125"/>
      <c r="DJ315" s="125"/>
      <c r="DK315" s="125"/>
      <c r="DL315" s="123"/>
      <c r="DN315" s="125"/>
      <c r="DR315" s="125"/>
      <c r="DS315" s="125"/>
      <c r="DT315" s="123"/>
      <c r="DV315" s="125"/>
      <c r="DZ315" s="125"/>
    </row>
    <row r="316" spans="8:130" s="119" customFormat="1">
      <c r="H316" s="125"/>
      <c r="I316" s="123"/>
      <c r="K316" s="125"/>
      <c r="M316" s="125"/>
      <c r="N316" s="125"/>
      <c r="O316" s="123"/>
      <c r="Q316" s="125"/>
      <c r="S316" s="125"/>
      <c r="T316" s="125"/>
      <c r="U316" s="123"/>
      <c r="W316" s="125"/>
      <c r="Y316" s="125"/>
      <c r="Z316" s="125"/>
      <c r="AA316" s="91"/>
      <c r="AB316" s="39"/>
      <c r="AC316" s="39"/>
      <c r="AD316" s="39"/>
      <c r="AE316" s="39"/>
      <c r="AG316" s="38"/>
      <c r="AH316" s="35"/>
      <c r="AI316" s="37"/>
      <c r="AJ316" s="37"/>
      <c r="AK316" s="37"/>
      <c r="AL316" s="37"/>
      <c r="AM316" s="37"/>
      <c r="AN316" s="37"/>
      <c r="AO316" s="37"/>
      <c r="AP316" s="37"/>
      <c r="AQ316" s="37"/>
      <c r="AS316" s="125"/>
      <c r="AT316" s="123"/>
      <c r="AV316" s="125"/>
      <c r="AX316" s="125"/>
      <c r="AY316" s="125"/>
      <c r="AZ316" s="123"/>
      <c r="BB316" s="125"/>
      <c r="BD316" s="125"/>
      <c r="BE316" s="125"/>
      <c r="BF316" s="123"/>
      <c r="BH316" s="125"/>
      <c r="BJ316" s="125"/>
      <c r="BK316" s="125"/>
      <c r="BM316" s="125"/>
      <c r="BN316" s="123"/>
      <c r="BP316" s="125"/>
      <c r="BQ316" s="125"/>
      <c r="BR316" s="125"/>
      <c r="BW316" s="125"/>
      <c r="BX316" s="123"/>
      <c r="BZ316" s="125"/>
      <c r="CA316" s="125"/>
      <c r="CB316" s="125"/>
      <c r="CG316" s="125"/>
      <c r="CH316" s="123"/>
      <c r="CJ316" s="125"/>
      <c r="CK316" s="125"/>
      <c r="CL316" s="125"/>
      <c r="DC316" s="125"/>
      <c r="DD316" s="123"/>
      <c r="DF316" s="125"/>
      <c r="DJ316" s="125"/>
      <c r="DK316" s="125"/>
      <c r="DL316" s="123"/>
      <c r="DN316" s="125"/>
      <c r="DR316" s="125"/>
      <c r="DS316" s="125"/>
      <c r="DT316" s="123"/>
      <c r="DV316" s="125"/>
      <c r="DZ316" s="125"/>
    </row>
    <row r="317" spans="8:130" s="119" customFormat="1">
      <c r="H317" s="125"/>
      <c r="I317" s="123"/>
      <c r="K317" s="125"/>
      <c r="M317" s="125"/>
      <c r="N317" s="125"/>
      <c r="O317" s="123"/>
      <c r="Q317" s="125"/>
      <c r="S317" s="125"/>
      <c r="T317" s="125"/>
      <c r="U317" s="123"/>
      <c r="W317" s="125"/>
      <c r="Y317" s="125"/>
      <c r="Z317" s="125"/>
      <c r="AA317" s="91"/>
      <c r="AB317" s="39"/>
      <c r="AC317" s="39"/>
      <c r="AD317" s="39"/>
      <c r="AE317" s="39"/>
      <c r="AG317" s="38"/>
      <c r="AH317" s="35"/>
      <c r="AI317" s="37"/>
      <c r="AJ317" s="37"/>
      <c r="AK317" s="37"/>
      <c r="AL317" s="37"/>
      <c r="AM317" s="37"/>
      <c r="AN317" s="37"/>
      <c r="AO317" s="37"/>
      <c r="AP317" s="37"/>
      <c r="AQ317" s="37"/>
      <c r="AS317" s="125"/>
      <c r="AT317" s="123"/>
      <c r="AV317" s="125"/>
      <c r="AX317" s="125"/>
      <c r="AY317" s="125"/>
      <c r="AZ317" s="123"/>
      <c r="BB317" s="125"/>
      <c r="BD317" s="125"/>
      <c r="BE317" s="125"/>
      <c r="BF317" s="123"/>
      <c r="BH317" s="125"/>
      <c r="BJ317" s="125"/>
      <c r="BK317" s="125"/>
      <c r="BM317" s="125"/>
      <c r="BN317" s="123"/>
      <c r="BP317" s="125"/>
      <c r="BQ317" s="125"/>
      <c r="BR317" s="125"/>
      <c r="BW317" s="125"/>
      <c r="BX317" s="123"/>
      <c r="BZ317" s="125"/>
      <c r="CA317" s="125"/>
      <c r="CB317" s="125"/>
      <c r="CG317" s="125"/>
      <c r="CH317" s="123"/>
      <c r="CJ317" s="125"/>
      <c r="CK317" s="125"/>
      <c r="CL317" s="125"/>
      <c r="DC317" s="125"/>
      <c r="DD317" s="123"/>
      <c r="DF317" s="125"/>
      <c r="DJ317" s="125"/>
      <c r="DK317" s="125"/>
      <c r="DL317" s="123"/>
      <c r="DN317" s="125"/>
      <c r="DR317" s="125"/>
      <c r="DS317" s="125"/>
      <c r="DT317" s="123"/>
      <c r="DV317" s="125"/>
      <c r="DZ317" s="125"/>
    </row>
    <row r="318" spans="8:130" s="119" customFormat="1">
      <c r="H318" s="125"/>
      <c r="I318" s="123"/>
      <c r="K318" s="125"/>
      <c r="M318" s="125"/>
      <c r="N318" s="125"/>
      <c r="O318" s="123"/>
      <c r="Q318" s="125"/>
      <c r="S318" s="125"/>
      <c r="T318" s="125"/>
      <c r="U318" s="123"/>
      <c r="W318" s="125"/>
      <c r="Y318" s="125"/>
      <c r="Z318" s="125"/>
      <c r="AA318" s="91"/>
      <c r="AB318" s="39"/>
      <c r="AC318" s="39"/>
      <c r="AD318" s="39"/>
      <c r="AE318" s="39"/>
      <c r="AG318" s="38"/>
      <c r="AH318" s="35"/>
      <c r="AI318" s="37"/>
      <c r="AJ318" s="37"/>
      <c r="AK318" s="37"/>
      <c r="AL318" s="37"/>
      <c r="AM318" s="37"/>
      <c r="AN318" s="37"/>
      <c r="AO318" s="37"/>
      <c r="AP318" s="37"/>
      <c r="AQ318" s="37"/>
      <c r="AS318" s="125"/>
      <c r="AT318" s="123"/>
      <c r="AV318" s="125"/>
      <c r="AX318" s="125"/>
      <c r="AY318" s="125"/>
      <c r="AZ318" s="123"/>
      <c r="BB318" s="125"/>
      <c r="BD318" s="125"/>
      <c r="BE318" s="125"/>
      <c r="BF318" s="123"/>
      <c r="BH318" s="125"/>
      <c r="BJ318" s="125"/>
      <c r="BK318" s="125"/>
      <c r="BM318" s="125"/>
      <c r="BN318" s="123"/>
      <c r="BP318" s="125"/>
      <c r="BQ318" s="125"/>
      <c r="BR318" s="125"/>
      <c r="BW318" s="125"/>
      <c r="BX318" s="123"/>
      <c r="BZ318" s="125"/>
      <c r="CA318" s="125"/>
      <c r="CB318" s="125"/>
      <c r="CG318" s="125"/>
      <c r="CH318" s="123"/>
      <c r="CJ318" s="125"/>
      <c r="CK318" s="125"/>
      <c r="CL318" s="125"/>
      <c r="DC318" s="125"/>
      <c r="DD318" s="123"/>
      <c r="DF318" s="125"/>
      <c r="DJ318" s="125"/>
      <c r="DK318" s="125"/>
      <c r="DL318" s="123"/>
      <c r="DN318" s="125"/>
      <c r="DR318" s="125"/>
      <c r="DS318" s="125"/>
      <c r="DT318" s="123"/>
      <c r="DV318" s="125"/>
      <c r="DZ318" s="125"/>
    </row>
    <row r="319" spans="8:130" s="119" customFormat="1">
      <c r="H319" s="125"/>
      <c r="I319" s="123"/>
      <c r="K319" s="125"/>
      <c r="M319" s="125"/>
      <c r="N319" s="125"/>
      <c r="O319" s="123"/>
      <c r="Q319" s="125"/>
      <c r="S319" s="125"/>
      <c r="T319" s="125"/>
      <c r="U319" s="123"/>
      <c r="W319" s="125"/>
      <c r="Y319" s="125"/>
      <c r="Z319" s="125"/>
      <c r="AA319" s="91"/>
      <c r="AB319" s="39"/>
      <c r="AC319" s="39"/>
      <c r="AD319" s="39"/>
      <c r="AE319" s="39"/>
      <c r="AG319" s="38"/>
      <c r="AH319" s="35"/>
      <c r="AI319" s="37"/>
      <c r="AJ319" s="37"/>
      <c r="AK319" s="37"/>
      <c r="AL319" s="37"/>
      <c r="AM319" s="37"/>
      <c r="AN319" s="37"/>
      <c r="AO319" s="37"/>
      <c r="AP319" s="37"/>
      <c r="AQ319" s="37"/>
      <c r="AS319" s="125"/>
      <c r="AT319" s="123"/>
      <c r="AV319" s="125"/>
      <c r="AX319" s="125"/>
      <c r="AY319" s="125"/>
      <c r="AZ319" s="123"/>
      <c r="BB319" s="125"/>
      <c r="BD319" s="125"/>
      <c r="BE319" s="125"/>
      <c r="BF319" s="123"/>
      <c r="BH319" s="125"/>
      <c r="BJ319" s="125"/>
      <c r="BK319" s="125"/>
      <c r="BM319" s="125"/>
      <c r="BN319" s="123"/>
      <c r="BP319" s="125"/>
      <c r="BQ319" s="125"/>
      <c r="BR319" s="125"/>
      <c r="BW319" s="125"/>
      <c r="BX319" s="123"/>
      <c r="BZ319" s="125"/>
      <c r="CA319" s="125"/>
      <c r="CB319" s="125"/>
      <c r="CG319" s="125"/>
      <c r="CH319" s="123"/>
      <c r="CJ319" s="125"/>
      <c r="CK319" s="125"/>
      <c r="CL319" s="125"/>
      <c r="DC319" s="125"/>
      <c r="DD319" s="123"/>
      <c r="DF319" s="125"/>
      <c r="DJ319" s="125"/>
      <c r="DK319" s="125"/>
      <c r="DL319" s="123"/>
      <c r="DN319" s="125"/>
      <c r="DR319" s="125"/>
      <c r="DS319" s="125"/>
      <c r="DT319" s="123"/>
      <c r="DV319" s="125"/>
      <c r="DZ319" s="125"/>
    </row>
    <row r="320" spans="8:130" s="119" customFormat="1">
      <c r="H320" s="125"/>
      <c r="I320" s="123"/>
      <c r="K320" s="125"/>
      <c r="M320" s="125"/>
      <c r="N320" s="125"/>
      <c r="O320" s="123"/>
      <c r="Q320" s="125"/>
      <c r="S320" s="125"/>
      <c r="T320" s="125"/>
      <c r="U320" s="123"/>
      <c r="W320" s="125"/>
      <c r="Y320" s="125"/>
      <c r="Z320" s="125"/>
      <c r="AA320" s="91"/>
      <c r="AB320" s="39"/>
      <c r="AC320" s="39"/>
      <c r="AD320" s="39"/>
      <c r="AE320" s="39"/>
      <c r="AG320" s="38"/>
      <c r="AH320" s="35"/>
      <c r="AI320" s="37"/>
      <c r="AJ320" s="37"/>
      <c r="AK320" s="37"/>
      <c r="AL320" s="37"/>
      <c r="AM320" s="37"/>
      <c r="AN320" s="37"/>
      <c r="AO320" s="37"/>
      <c r="AP320" s="37"/>
      <c r="AQ320" s="37"/>
      <c r="AS320" s="125"/>
      <c r="AT320" s="123"/>
      <c r="AV320" s="125"/>
      <c r="AX320" s="125"/>
      <c r="AY320" s="125"/>
      <c r="AZ320" s="123"/>
      <c r="BB320" s="125"/>
      <c r="BD320" s="125"/>
      <c r="BE320" s="125"/>
      <c r="BF320" s="123"/>
      <c r="BH320" s="125"/>
      <c r="BJ320" s="125"/>
      <c r="BK320" s="125"/>
      <c r="BM320" s="125"/>
      <c r="BN320" s="123"/>
      <c r="BP320" s="125"/>
      <c r="BQ320" s="125"/>
      <c r="BR320" s="125"/>
      <c r="BW320" s="125"/>
      <c r="BX320" s="123"/>
      <c r="BZ320" s="125"/>
      <c r="CA320" s="125"/>
      <c r="CB320" s="125"/>
      <c r="CG320" s="125"/>
      <c r="CH320" s="123"/>
      <c r="CJ320" s="125"/>
      <c r="CK320" s="125"/>
      <c r="CL320" s="125"/>
      <c r="DC320" s="125"/>
      <c r="DD320" s="123"/>
      <c r="DF320" s="125"/>
      <c r="DJ320" s="125"/>
      <c r="DK320" s="125"/>
      <c r="DL320" s="123"/>
      <c r="DN320" s="125"/>
      <c r="DR320" s="125"/>
      <c r="DS320" s="125"/>
      <c r="DT320" s="123"/>
      <c r="DV320" s="125"/>
      <c r="DZ320" s="125"/>
    </row>
    <row r="321" spans="8:130" s="119" customFormat="1">
      <c r="H321" s="125"/>
      <c r="I321" s="123"/>
      <c r="K321" s="125"/>
      <c r="M321" s="125"/>
      <c r="N321" s="125"/>
      <c r="O321" s="123"/>
      <c r="Q321" s="125"/>
      <c r="S321" s="125"/>
      <c r="T321" s="125"/>
      <c r="U321" s="123"/>
      <c r="W321" s="125"/>
      <c r="Y321" s="125"/>
      <c r="Z321" s="125"/>
      <c r="AA321" s="91"/>
      <c r="AB321" s="39"/>
      <c r="AC321" s="39"/>
      <c r="AD321" s="39"/>
      <c r="AE321" s="39"/>
      <c r="AG321" s="38"/>
      <c r="AH321" s="35"/>
      <c r="AI321" s="37"/>
      <c r="AJ321" s="37"/>
      <c r="AK321" s="37"/>
      <c r="AL321" s="37"/>
      <c r="AM321" s="37"/>
      <c r="AN321" s="37"/>
      <c r="AO321" s="37"/>
      <c r="AP321" s="37"/>
      <c r="AQ321" s="37"/>
      <c r="AS321" s="125"/>
      <c r="AT321" s="123"/>
      <c r="AV321" s="125"/>
      <c r="AX321" s="125"/>
      <c r="AY321" s="125"/>
      <c r="AZ321" s="123"/>
      <c r="BB321" s="125"/>
      <c r="BD321" s="125"/>
      <c r="BE321" s="125"/>
      <c r="BF321" s="123"/>
      <c r="BH321" s="125"/>
      <c r="BJ321" s="125"/>
      <c r="BK321" s="125"/>
      <c r="BM321" s="125"/>
      <c r="BN321" s="123"/>
      <c r="BP321" s="125"/>
      <c r="BQ321" s="125"/>
      <c r="BR321" s="125"/>
      <c r="BW321" s="125"/>
      <c r="BX321" s="123"/>
      <c r="BZ321" s="125"/>
      <c r="CA321" s="125"/>
      <c r="CB321" s="125"/>
      <c r="CG321" s="125"/>
      <c r="CH321" s="123"/>
      <c r="CJ321" s="125"/>
      <c r="CK321" s="125"/>
      <c r="CL321" s="125"/>
      <c r="DC321" s="125"/>
      <c r="DD321" s="123"/>
      <c r="DF321" s="125"/>
      <c r="DJ321" s="125"/>
      <c r="DK321" s="125"/>
      <c r="DL321" s="123"/>
      <c r="DN321" s="125"/>
      <c r="DR321" s="125"/>
      <c r="DS321" s="125"/>
      <c r="DT321" s="123"/>
      <c r="DV321" s="125"/>
      <c r="DZ321" s="125"/>
    </row>
    <row r="322" spans="8:130" s="119" customFormat="1">
      <c r="H322" s="125"/>
      <c r="I322" s="123"/>
      <c r="K322" s="125"/>
      <c r="M322" s="125"/>
      <c r="N322" s="125"/>
      <c r="O322" s="123"/>
      <c r="Q322" s="125"/>
      <c r="S322" s="125"/>
      <c r="T322" s="125"/>
      <c r="U322" s="123"/>
      <c r="W322" s="125"/>
      <c r="Y322" s="125"/>
      <c r="Z322" s="125"/>
      <c r="AA322" s="91"/>
      <c r="AB322" s="39"/>
      <c r="AC322" s="39"/>
      <c r="AD322" s="39"/>
      <c r="AE322" s="39"/>
      <c r="AG322" s="38"/>
      <c r="AH322" s="35"/>
      <c r="AI322" s="37"/>
      <c r="AJ322" s="37"/>
      <c r="AK322" s="37"/>
      <c r="AL322" s="37"/>
      <c r="AM322" s="37"/>
      <c r="AN322" s="37"/>
      <c r="AO322" s="37"/>
      <c r="AP322" s="37"/>
      <c r="AQ322" s="37"/>
      <c r="AS322" s="125"/>
      <c r="AT322" s="123"/>
      <c r="AV322" s="125"/>
      <c r="AX322" s="125"/>
      <c r="AY322" s="125"/>
      <c r="AZ322" s="123"/>
      <c r="BB322" s="125"/>
      <c r="BD322" s="125"/>
      <c r="BE322" s="125"/>
      <c r="BF322" s="123"/>
      <c r="BH322" s="125"/>
      <c r="BJ322" s="125"/>
      <c r="BK322" s="125"/>
      <c r="BM322" s="125"/>
      <c r="BN322" s="123"/>
      <c r="BP322" s="125"/>
      <c r="BQ322" s="125"/>
      <c r="BR322" s="125"/>
      <c r="BW322" s="125"/>
      <c r="BX322" s="123"/>
      <c r="BZ322" s="125"/>
      <c r="CA322" s="125"/>
      <c r="CB322" s="125"/>
      <c r="CG322" s="125"/>
      <c r="CH322" s="123"/>
      <c r="CJ322" s="125"/>
      <c r="CK322" s="125"/>
      <c r="CL322" s="125"/>
      <c r="DC322" s="125"/>
      <c r="DD322" s="123"/>
      <c r="DF322" s="125"/>
      <c r="DJ322" s="125"/>
      <c r="DK322" s="125"/>
      <c r="DL322" s="123"/>
      <c r="DN322" s="125"/>
      <c r="DR322" s="125"/>
      <c r="DS322" s="125"/>
      <c r="DT322" s="123"/>
      <c r="DV322" s="125"/>
      <c r="DZ322" s="125"/>
    </row>
    <row r="323" spans="8:130" s="119" customFormat="1">
      <c r="H323" s="125"/>
      <c r="I323" s="123"/>
      <c r="K323" s="125"/>
      <c r="M323" s="125"/>
      <c r="N323" s="125"/>
      <c r="O323" s="123"/>
      <c r="Q323" s="125"/>
      <c r="S323" s="125"/>
      <c r="T323" s="125"/>
      <c r="U323" s="123"/>
      <c r="W323" s="125"/>
      <c r="Y323" s="125"/>
      <c r="Z323" s="125"/>
      <c r="AA323" s="91"/>
      <c r="AB323" s="39"/>
      <c r="AC323" s="39"/>
      <c r="AD323" s="39"/>
      <c r="AE323" s="39"/>
      <c r="AG323" s="38"/>
      <c r="AH323" s="35"/>
      <c r="AI323" s="37"/>
      <c r="AJ323" s="37"/>
      <c r="AK323" s="37"/>
      <c r="AL323" s="37"/>
      <c r="AM323" s="37"/>
      <c r="AN323" s="37"/>
      <c r="AO323" s="37"/>
      <c r="AP323" s="37"/>
      <c r="AQ323" s="37"/>
      <c r="AS323" s="125"/>
      <c r="AT323" s="123"/>
      <c r="AV323" s="125"/>
      <c r="AX323" s="125"/>
      <c r="AY323" s="125"/>
      <c r="AZ323" s="123"/>
      <c r="BB323" s="125"/>
      <c r="BD323" s="125"/>
      <c r="BE323" s="125"/>
      <c r="BF323" s="123"/>
      <c r="BH323" s="125"/>
      <c r="BJ323" s="125"/>
      <c r="BK323" s="125"/>
      <c r="BM323" s="125"/>
      <c r="BN323" s="123"/>
      <c r="BP323" s="125"/>
      <c r="BQ323" s="125"/>
      <c r="BR323" s="125"/>
      <c r="BW323" s="125"/>
      <c r="BX323" s="123"/>
      <c r="BZ323" s="125"/>
      <c r="CA323" s="125"/>
      <c r="CB323" s="125"/>
      <c r="CG323" s="125"/>
      <c r="CH323" s="123"/>
      <c r="CJ323" s="125"/>
      <c r="CK323" s="125"/>
      <c r="CL323" s="125"/>
      <c r="DC323" s="125"/>
      <c r="DD323" s="123"/>
      <c r="DF323" s="125"/>
      <c r="DJ323" s="125"/>
      <c r="DK323" s="125"/>
      <c r="DL323" s="123"/>
      <c r="DN323" s="125"/>
      <c r="DR323" s="125"/>
      <c r="DS323" s="125"/>
      <c r="DT323" s="123"/>
      <c r="DV323" s="125"/>
      <c r="DZ323" s="125"/>
    </row>
    <row r="324" spans="8:130" s="119" customFormat="1">
      <c r="H324" s="125"/>
      <c r="I324" s="123"/>
      <c r="K324" s="125"/>
      <c r="M324" s="125"/>
      <c r="N324" s="125"/>
      <c r="O324" s="123"/>
      <c r="Q324" s="125"/>
      <c r="S324" s="125"/>
      <c r="T324" s="125"/>
      <c r="U324" s="123"/>
      <c r="W324" s="125"/>
      <c r="Y324" s="125"/>
      <c r="Z324" s="125"/>
      <c r="AA324" s="91"/>
      <c r="AB324" s="39"/>
      <c r="AC324" s="39"/>
      <c r="AD324" s="39"/>
      <c r="AE324" s="39"/>
      <c r="AG324" s="38"/>
      <c r="AH324" s="35"/>
      <c r="AI324" s="37"/>
      <c r="AJ324" s="37"/>
      <c r="AK324" s="37"/>
      <c r="AL324" s="37"/>
      <c r="AM324" s="37"/>
      <c r="AN324" s="37"/>
      <c r="AO324" s="37"/>
      <c r="AP324" s="37"/>
      <c r="AQ324" s="37"/>
      <c r="AS324" s="125"/>
      <c r="AT324" s="123"/>
      <c r="AV324" s="125"/>
      <c r="AX324" s="125"/>
      <c r="AY324" s="125"/>
      <c r="AZ324" s="123"/>
      <c r="BB324" s="125"/>
      <c r="BD324" s="125"/>
      <c r="BE324" s="125"/>
      <c r="BF324" s="123"/>
      <c r="BH324" s="125"/>
      <c r="BJ324" s="125"/>
      <c r="BK324" s="125"/>
      <c r="BM324" s="125"/>
      <c r="BN324" s="123"/>
      <c r="BP324" s="125"/>
      <c r="BQ324" s="125"/>
      <c r="BR324" s="125"/>
      <c r="BW324" s="125"/>
      <c r="BX324" s="123"/>
      <c r="BZ324" s="125"/>
      <c r="CA324" s="125"/>
      <c r="CB324" s="125"/>
      <c r="CG324" s="125"/>
      <c r="CH324" s="123"/>
      <c r="CJ324" s="125"/>
      <c r="CK324" s="125"/>
      <c r="CL324" s="125"/>
      <c r="DC324" s="125"/>
      <c r="DD324" s="123"/>
      <c r="DF324" s="125"/>
      <c r="DJ324" s="125"/>
      <c r="DK324" s="125"/>
      <c r="DL324" s="123"/>
      <c r="DN324" s="125"/>
      <c r="DR324" s="125"/>
      <c r="DS324" s="125"/>
      <c r="DT324" s="123"/>
      <c r="DV324" s="125"/>
      <c r="DZ324" s="125"/>
    </row>
    <row r="325" spans="8:130" s="119" customFormat="1">
      <c r="H325" s="125"/>
      <c r="I325" s="123"/>
      <c r="K325" s="125"/>
      <c r="M325" s="125"/>
      <c r="N325" s="125"/>
      <c r="O325" s="123"/>
      <c r="Q325" s="125"/>
      <c r="S325" s="125"/>
      <c r="T325" s="125"/>
      <c r="U325" s="123"/>
      <c r="W325" s="125"/>
      <c r="Y325" s="125"/>
      <c r="Z325" s="125"/>
      <c r="AA325" s="91"/>
      <c r="AB325" s="39"/>
      <c r="AC325" s="39"/>
      <c r="AD325" s="39"/>
      <c r="AE325" s="39"/>
      <c r="AG325" s="38"/>
      <c r="AH325" s="35"/>
      <c r="AI325" s="37"/>
      <c r="AJ325" s="37"/>
      <c r="AK325" s="37"/>
      <c r="AL325" s="37"/>
      <c r="AM325" s="37"/>
      <c r="AN325" s="37"/>
      <c r="AO325" s="37"/>
      <c r="AP325" s="37"/>
      <c r="AQ325" s="37"/>
      <c r="AS325" s="125"/>
      <c r="AT325" s="123"/>
      <c r="AV325" s="125"/>
      <c r="AX325" s="125"/>
      <c r="AY325" s="125"/>
      <c r="AZ325" s="123"/>
      <c r="BB325" s="125"/>
      <c r="BD325" s="125"/>
      <c r="BE325" s="125"/>
      <c r="BF325" s="123"/>
      <c r="BH325" s="125"/>
      <c r="BJ325" s="125"/>
      <c r="BK325" s="125"/>
      <c r="BM325" s="125"/>
      <c r="BN325" s="123"/>
      <c r="BP325" s="125"/>
      <c r="BQ325" s="125"/>
      <c r="BR325" s="125"/>
      <c r="BW325" s="125"/>
      <c r="BX325" s="123"/>
      <c r="BZ325" s="125"/>
      <c r="CA325" s="125"/>
      <c r="CB325" s="125"/>
      <c r="CG325" s="125"/>
      <c r="CH325" s="123"/>
      <c r="CJ325" s="125"/>
      <c r="CK325" s="125"/>
      <c r="CL325" s="125"/>
      <c r="DC325" s="125"/>
      <c r="DD325" s="123"/>
      <c r="DF325" s="125"/>
      <c r="DJ325" s="125"/>
      <c r="DK325" s="125"/>
      <c r="DL325" s="123"/>
      <c r="DN325" s="125"/>
      <c r="DR325" s="125"/>
      <c r="DS325" s="125"/>
      <c r="DT325" s="123"/>
      <c r="DV325" s="125"/>
      <c r="DZ325" s="125"/>
    </row>
    <row r="326" spans="8:130" s="119" customFormat="1">
      <c r="H326" s="125"/>
      <c r="I326" s="123"/>
      <c r="K326" s="125"/>
      <c r="M326" s="125"/>
      <c r="N326" s="125"/>
      <c r="O326" s="123"/>
      <c r="Q326" s="125"/>
      <c r="S326" s="125"/>
      <c r="T326" s="125"/>
      <c r="U326" s="123"/>
      <c r="W326" s="125"/>
      <c r="Y326" s="125"/>
      <c r="Z326" s="125"/>
      <c r="AA326" s="91"/>
      <c r="AB326" s="39"/>
      <c r="AC326" s="39"/>
      <c r="AD326" s="39"/>
      <c r="AE326" s="39"/>
      <c r="AG326" s="38"/>
      <c r="AH326" s="35"/>
      <c r="AI326" s="37"/>
      <c r="AJ326" s="37"/>
      <c r="AK326" s="37"/>
      <c r="AL326" s="37"/>
      <c r="AM326" s="37"/>
      <c r="AN326" s="37"/>
      <c r="AO326" s="37"/>
      <c r="AP326" s="37"/>
      <c r="AQ326" s="37"/>
      <c r="AS326" s="125"/>
      <c r="AT326" s="123"/>
      <c r="AV326" s="125"/>
      <c r="AX326" s="125"/>
      <c r="AY326" s="125"/>
      <c r="AZ326" s="123"/>
      <c r="BB326" s="125"/>
      <c r="BD326" s="125"/>
      <c r="BE326" s="125"/>
      <c r="BF326" s="123"/>
      <c r="BH326" s="125"/>
      <c r="BJ326" s="125"/>
      <c r="BK326" s="125"/>
      <c r="BM326" s="125"/>
      <c r="BN326" s="123"/>
      <c r="BP326" s="125"/>
      <c r="BQ326" s="125"/>
      <c r="BR326" s="125"/>
      <c r="BW326" s="125"/>
      <c r="BX326" s="123"/>
      <c r="BZ326" s="125"/>
      <c r="CA326" s="125"/>
      <c r="CB326" s="125"/>
      <c r="CG326" s="125"/>
      <c r="CH326" s="123"/>
      <c r="CJ326" s="125"/>
      <c r="CK326" s="125"/>
      <c r="CL326" s="125"/>
      <c r="DC326" s="125"/>
      <c r="DD326" s="123"/>
      <c r="DF326" s="125"/>
      <c r="DJ326" s="125"/>
      <c r="DK326" s="125"/>
      <c r="DL326" s="123"/>
      <c r="DN326" s="125"/>
      <c r="DR326" s="125"/>
      <c r="DS326" s="125"/>
      <c r="DT326" s="123"/>
      <c r="DV326" s="125"/>
      <c r="DZ326" s="125"/>
    </row>
    <row r="327" spans="8:130" s="119" customFormat="1">
      <c r="H327" s="125"/>
      <c r="I327" s="123"/>
      <c r="K327" s="125"/>
      <c r="M327" s="125"/>
      <c r="N327" s="125"/>
      <c r="O327" s="123"/>
      <c r="Q327" s="125"/>
      <c r="S327" s="125"/>
      <c r="T327" s="125"/>
      <c r="U327" s="123"/>
      <c r="W327" s="125"/>
      <c r="Y327" s="125"/>
      <c r="Z327" s="125"/>
      <c r="AA327" s="91"/>
      <c r="AB327" s="39"/>
      <c r="AC327" s="39"/>
      <c r="AD327" s="39"/>
      <c r="AE327" s="39"/>
      <c r="AG327" s="38"/>
      <c r="AH327" s="35"/>
      <c r="AI327" s="37"/>
      <c r="AJ327" s="37"/>
      <c r="AK327" s="37"/>
      <c r="AL327" s="37"/>
      <c r="AM327" s="37"/>
      <c r="AN327" s="37"/>
      <c r="AO327" s="37"/>
      <c r="AP327" s="37"/>
      <c r="AQ327" s="37"/>
      <c r="AS327" s="125"/>
      <c r="AT327" s="123"/>
      <c r="AV327" s="125"/>
      <c r="AX327" s="125"/>
      <c r="AY327" s="125"/>
      <c r="AZ327" s="123"/>
      <c r="BB327" s="125"/>
      <c r="BD327" s="125"/>
      <c r="BE327" s="125"/>
      <c r="BF327" s="123"/>
      <c r="BH327" s="125"/>
      <c r="BJ327" s="125"/>
      <c r="BK327" s="125"/>
      <c r="BM327" s="125"/>
      <c r="BN327" s="123"/>
      <c r="BP327" s="125"/>
      <c r="BQ327" s="125"/>
      <c r="BR327" s="125"/>
      <c r="BW327" s="125"/>
      <c r="BX327" s="123"/>
      <c r="BZ327" s="125"/>
      <c r="CA327" s="125"/>
      <c r="CB327" s="125"/>
      <c r="CG327" s="125"/>
      <c r="CH327" s="123"/>
      <c r="CJ327" s="125"/>
      <c r="CK327" s="125"/>
      <c r="CL327" s="125"/>
      <c r="DC327" s="125"/>
      <c r="DD327" s="123"/>
      <c r="DF327" s="125"/>
      <c r="DJ327" s="125"/>
      <c r="DK327" s="125"/>
      <c r="DL327" s="123"/>
      <c r="DN327" s="125"/>
      <c r="DR327" s="125"/>
      <c r="DS327" s="125"/>
      <c r="DT327" s="123"/>
      <c r="DV327" s="125"/>
      <c r="DZ327" s="125"/>
    </row>
    <row r="328" spans="8:130" s="119" customFormat="1">
      <c r="H328" s="125"/>
      <c r="I328" s="123"/>
      <c r="K328" s="125"/>
      <c r="M328" s="125"/>
      <c r="N328" s="125"/>
      <c r="O328" s="123"/>
      <c r="Q328" s="125"/>
      <c r="S328" s="125"/>
      <c r="T328" s="125"/>
      <c r="U328" s="123"/>
      <c r="W328" s="125"/>
      <c r="Y328" s="125"/>
      <c r="Z328" s="125"/>
      <c r="AA328" s="91"/>
      <c r="AB328" s="39"/>
      <c r="AC328" s="39"/>
      <c r="AD328" s="39"/>
      <c r="AE328" s="39"/>
      <c r="AG328" s="38"/>
      <c r="AH328" s="35"/>
      <c r="AI328" s="37"/>
      <c r="AJ328" s="37"/>
      <c r="AK328" s="37"/>
      <c r="AL328" s="37"/>
      <c r="AM328" s="37"/>
      <c r="AN328" s="37"/>
      <c r="AO328" s="37"/>
      <c r="AP328" s="37"/>
      <c r="AQ328" s="37"/>
      <c r="AS328" s="125"/>
      <c r="AT328" s="123"/>
      <c r="AV328" s="125"/>
      <c r="AX328" s="125"/>
      <c r="AY328" s="125"/>
      <c r="AZ328" s="123"/>
      <c r="BB328" s="125"/>
      <c r="BD328" s="125"/>
      <c r="BE328" s="125"/>
      <c r="BF328" s="123"/>
      <c r="BH328" s="125"/>
      <c r="BJ328" s="125"/>
      <c r="BK328" s="125"/>
      <c r="BM328" s="125"/>
      <c r="BN328" s="123"/>
      <c r="BP328" s="125"/>
      <c r="BQ328" s="125"/>
      <c r="BR328" s="125"/>
      <c r="BW328" s="125"/>
      <c r="BX328" s="123"/>
      <c r="BZ328" s="125"/>
      <c r="CA328" s="125"/>
      <c r="CB328" s="125"/>
      <c r="CG328" s="125"/>
      <c r="CH328" s="123"/>
      <c r="CJ328" s="125"/>
      <c r="CK328" s="125"/>
      <c r="CL328" s="125"/>
      <c r="DC328" s="125"/>
      <c r="DD328" s="123"/>
      <c r="DF328" s="125"/>
      <c r="DJ328" s="125"/>
      <c r="DK328" s="125"/>
      <c r="DL328" s="123"/>
      <c r="DN328" s="125"/>
      <c r="DR328" s="125"/>
      <c r="DS328" s="125"/>
      <c r="DT328" s="123"/>
      <c r="DV328" s="125"/>
      <c r="DZ328" s="125"/>
    </row>
    <row r="329" spans="8:130" s="119" customFormat="1">
      <c r="H329" s="125"/>
      <c r="I329" s="123"/>
      <c r="K329" s="125"/>
      <c r="M329" s="125"/>
      <c r="N329" s="125"/>
      <c r="O329" s="123"/>
      <c r="Q329" s="125"/>
      <c r="S329" s="125"/>
      <c r="T329" s="125"/>
      <c r="U329" s="123"/>
      <c r="W329" s="125"/>
      <c r="Y329" s="125"/>
      <c r="Z329" s="125"/>
      <c r="AA329" s="91"/>
      <c r="AB329" s="39"/>
      <c r="AC329" s="39"/>
      <c r="AD329" s="39"/>
      <c r="AE329" s="39"/>
      <c r="AG329" s="38"/>
      <c r="AH329" s="35"/>
      <c r="AI329" s="37"/>
      <c r="AJ329" s="37"/>
      <c r="AK329" s="37"/>
      <c r="AL329" s="37"/>
      <c r="AM329" s="37"/>
      <c r="AN329" s="37"/>
      <c r="AO329" s="37"/>
      <c r="AP329" s="37"/>
      <c r="AQ329" s="37"/>
      <c r="AS329" s="125"/>
      <c r="AT329" s="123"/>
      <c r="AV329" s="125"/>
      <c r="AX329" s="125"/>
      <c r="AY329" s="125"/>
      <c r="AZ329" s="123"/>
      <c r="BB329" s="125"/>
      <c r="BD329" s="125"/>
      <c r="BE329" s="125"/>
      <c r="BF329" s="123"/>
      <c r="BH329" s="125"/>
      <c r="BJ329" s="125"/>
      <c r="BK329" s="125"/>
      <c r="BM329" s="125"/>
      <c r="BN329" s="123"/>
      <c r="BP329" s="125"/>
      <c r="BQ329" s="125"/>
      <c r="BR329" s="125"/>
      <c r="BW329" s="125"/>
      <c r="BX329" s="123"/>
      <c r="BZ329" s="125"/>
      <c r="CA329" s="125"/>
      <c r="CB329" s="125"/>
      <c r="CG329" s="125"/>
      <c r="CH329" s="123"/>
      <c r="CJ329" s="125"/>
      <c r="CK329" s="125"/>
      <c r="CL329" s="125"/>
      <c r="DC329" s="125"/>
      <c r="DD329" s="123"/>
      <c r="DF329" s="125"/>
      <c r="DJ329" s="125"/>
      <c r="DK329" s="125"/>
      <c r="DL329" s="123"/>
      <c r="DN329" s="125"/>
      <c r="DR329" s="125"/>
      <c r="DS329" s="125"/>
      <c r="DT329" s="123"/>
      <c r="DV329" s="125"/>
      <c r="DZ329" s="125"/>
    </row>
    <row r="330" spans="8:130" s="119" customFormat="1">
      <c r="H330" s="125"/>
      <c r="I330" s="123"/>
      <c r="K330" s="125"/>
      <c r="M330" s="125"/>
      <c r="N330" s="125"/>
      <c r="O330" s="123"/>
      <c r="Q330" s="125"/>
      <c r="S330" s="125"/>
      <c r="T330" s="125"/>
      <c r="U330" s="123"/>
      <c r="W330" s="125"/>
      <c r="Y330" s="125"/>
      <c r="Z330" s="125"/>
      <c r="AA330" s="91"/>
      <c r="AB330" s="39"/>
      <c r="AC330" s="39"/>
      <c r="AD330" s="39"/>
      <c r="AE330" s="39"/>
      <c r="AG330" s="38"/>
      <c r="AH330" s="35"/>
      <c r="AI330" s="37"/>
      <c r="AJ330" s="37"/>
      <c r="AK330" s="37"/>
      <c r="AL330" s="37"/>
      <c r="AM330" s="37"/>
      <c r="AN330" s="37"/>
      <c r="AO330" s="37"/>
      <c r="AP330" s="37"/>
      <c r="AQ330" s="37"/>
      <c r="AS330" s="125"/>
      <c r="AT330" s="123"/>
      <c r="AV330" s="125"/>
      <c r="AX330" s="125"/>
      <c r="AY330" s="125"/>
      <c r="AZ330" s="123"/>
      <c r="BB330" s="125"/>
      <c r="BD330" s="125"/>
      <c r="BE330" s="125"/>
      <c r="BF330" s="123"/>
      <c r="BH330" s="125"/>
      <c r="BJ330" s="125"/>
      <c r="BK330" s="125"/>
      <c r="BM330" s="125"/>
      <c r="BN330" s="123"/>
      <c r="BP330" s="125"/>
      <c r="BQ330" s="125"/>
      <c r="BR330" s="125"/>
      <c r="BW330" s="125"/>
      <c r="BX330" s="123"/>
      <c r="BZ330" s="125"/>
      <c r="CA330" s="125"/>
      <c r="CB330" s="125"/>
      <c r="CG330" s="125"/>
      <c r="CH330" s="123"/>
      <c r="CJ330" s="125"/>
      <c r="CK330" s="125"/>
      <c r="CL330" s="125"/>
      <c r="DC330" s="125"/>
      <c r="DD330" s="123"/>
      <c r="DF330" s="125"/>
      <c r="DJ330" s="125"/>
      <c r="DK330" s="125"/>
      <c r="DL330" s="123"/>
      <c r="DN330" s="125"/>
      <c r="DR330" s="125"/>
      <c r="DS330" s="125"/>
      <c r="DT330" s="123"/>
      <c r="DV330" s="125"/>
      <c r="DZ330" s="125"/>
    </row>
    <row r="331" spans="8:130" s="119" customFormat="1">
      <c r="H331" s="125"/>
      <c r="I331" s="123"/>
      <c r="K331" s="125"/>
      <c r="M331" s="125"/>
      <c r="N331" s="125"/>
      <c r="O331" s="123"/>
      <c r="Q331" s="125"/>
      <c r="S331" s="125"/>
      <c r="T331" s="125"/>
      <c r="U331" s="123"/>
      <c r="W331" s="125"/>
      <c r="Y331" s="125"/>
      <c r="Z331" s="125"/>
      <c r="AA331" s="91"/>
      <c r="AB331" s="39"/>
      <c r="AC331" s="39"/>
      <c r="AD331" s="39"/>
      <c r="AE331" s="39"/>
      <c r="AG331" s="38"/>
      <c r="AH331" s="35"/>
      <c r="AI331" s="37"/>
      <c r="AJ331" s="37"/>
      <c r="AK331" s="37"/>
      <c r="AL331" s="37"/>
      <c r="AM331" s="37"/>
      <c r="AN331" s="37"/>
      <c r="AO331" s="37"/>
      <c r="AP331" s="37"/>
      <c r="AQ331" s="37"/>
      <c r="AS331" s="125"/>
      <c r="AT331" s="123"/>
      <c r="AV331" s="125"/>
      <c r="AX331" s="125"/>
      <c r="AY331" s="125"/>
      <c r="AZ331" s="123"/>
      <c r="BB331" s="125"/>
      <c r="BD331" s="125"/>
      <c r="BE331" s="125"/>
      <c r="BF331" s="123"/>
      <c r="BH331" s="125"/>
      <c r="BJ331" s="125"/>
      <c r="BK331" s="125"/>
      <c r="BM331" s="125"/>
      <c r="BN331" s="123"/>
      <c r="BP331" s="125"/>
      <c r="BQ331" s="125"/>
      <c r="BR331" s="125"/>
      <c r="BW331" s="125"/>
      <c r="BX331" s="123"/>
      <c r="BZ331" s="125"/>
      <c r="CA331" s="125"/>
      <c r="CB331" s="125"/>
      <c r="CG331" s="125"/>
      <c r="CH331" s="123"/>
      <c r="CJ331" s="125"/>
      <c r="CK331" s="125"/>
      <c r="CL331" s="125"/>
      <c r="DC331" s="125"/>
      <c r="DD331" s="123"/>
      <c r="DF331" s="125"/>
      <c r="DJ331" s="125"/>
      <c r="DK331" s="125"/>
      <c r="DL331" s="123"/>
      <c r="DN331" s="125"/>
      <c r="DR331" s="125"/>
      <c r="DS331" s="125"/>
      <c r="DT331" s="123"/>
      <c r="DV331" s="125"/>
      <c r="DZ331" s="125"/>
    </row>
    <row r="332" spans="8:130" s="119" customFormat="1">
      <c r="H332" s="125"/>
      <c r="I332" s="123"/>
      <c r="K332" s="125"/>
      <c r="M332" s="125"/>
      <c r="N332" s="125"/>
      <c r="O332" s="123"/>
      <c r="Q332" s="125"/>
      <c r="S332" s="125"/>
      <c r="T332" s="125"/>
      <c r="U332" s="123"/>
      <c r="W332" s="125"/>
      <c r="Y332" s="125"/>
      <c r="Z332" s="125"/>
      <c r="AA332" s="91"/>
      <c r="AB332" s="39"/>
      <c r="AC332" s="39"/>
      <c r="AD332" s="39"/>
      <c r="AE332" s="39"/>
      <c r="AG332" s="38"/>
      <c r="AH332" s="35"/>
      <c r="AI332" s="37"/>
      <c r="AJ332" s="37"/>
      <c r="AK332" s="37"/>
      <c r="AL332" s="37"/>
      <c r="AM332" s="37"/>
      <c r="AN332" s="37"/>
      <c r="AO332" s="37"/>
      <c r="AP332" s="37"/>
      <c r="AQ332" s="37"/>
      <c r="AS332" s="125"/>
      <c r="AT332" s="123"/>
      <c r="AV332" s="125"/>
      <c r="AX332" s="125"/>
      <c r="AY332" s="125"/>
      <c r="AZ332" s="123"/>
      <c r="BB332" s="125"/>
      <c r="BD332" s="125"/>
      <c r="BE332" s="125"/>
      <c r="BF332" s="123"/>
      <c r="BH332" s="125"/>
      <c r="BJ332" s="125"/>
      <c r="BK332" s="125"/>
      <c r="BM332" s="125"/>
      <c r="BN332" s="123"/>
      <c r="BP332" s="125"/>
      <c r="BQ332" s="125"/>
      <c r="BR332" s="125"/>
      <c r="BW332" s="125"/>
      <c r="BX332" s="123"/>
      <c r="BZ332" s="125"/>
      <c r="CA332" s="125"/>
      <c r="CB332" s="125"/>
      <c r="CG332" s="125"/>
      <c r="CH332" s="123"/>
      <c r="CJ332" s="125"/>
      <c r="CK332" s="125"/>
      <c r="CL332" s="125"/>
      <c r="DC332" s="125"/>
      <c r="DD332" s="123"/>
      <c r="DF332" s="125"/>
      <c r="DJ332" s="125"/>
      <c r="DK332" s="125"/>
      <c r="DL332" s="123"/>
      <c r="DN332" s="125"/>
      <c r="DR332" s="125"/>
      <c r="DS332" s="125"/>
      <c r="DT332" s="123"/>
      <c r="DV332" s="125"/>
      <c r="DZ332" s="125"/>
    </row>
    <row r="333" spans="8:130" s="119" customFormat="1">
      <c r="H333" s="125"/>
      <c r="I333" s="123"/>
      <c r="K333" s="125"/>
      <c r="M333" s="125"/>
      <c r="N333" s="125"/>
      <c r="O333" s="123"/>
      <c r="Q333" s="125"/>
      <c r="S333" s="125"/>
      <c r="T333" s="125"/>
      <c r="U333" s="123"/>
      <c r="W333" s="125"/>
      <c r="Y333" s="125"/>
      <c r="Z333" s="125"/>
      <c r="AA333" s="91"/>
      <c r="AB333" s="39"/>
      <c r="AC333" s="39"/>
      <c r="AD333" s="39"/>
      <c r="AE333" s="39"/>
      <c r="AG333" s="38"/>
      <c r="AH333" s="35"/>
      <c r="AI333" s="37"/>
      <c r="AJ333" s="37"/>
      <c r="AK333" s="37"/>
      <c r="AL333" s="37"/>
      <c r="AM333" s="37"/>
      <c r="AN333" s="37"/>
      <c r="AO333" s="37"/>
      <c r="AP333" s="37"/>
      <c r="AQ333" s="37"/>
      <c r="AS333" s="125"/>
      <c r="AT333" s="123"/>
      <c r="AV333" s="125"/>
      <c r="AX333" s="125"/>
      <c r="AY333" s="125"/>
      <c r="AZ333" s="123"/>
      <c r="BB333" s="125"/>
      <c r="BD333" s="125"/>
      <c r="BE333" s="125"/>
      <c r="BF333" s="123"/>
      <c r="BH333" s="125"/>
      <c r="BJ333" s="125"/>
      <c r="BK333" s="125"/>
      <c r="BM333" s="125"/>
      <c r="BN333" s="123"/>
      <c r="BP333" s="125"/>
      <c r="BQ333" s="125"/>
      <c r="BR333" s="125"/>
      <c r="BW333" s="125"/>
      <c r="BX333" s="123"/>
      <c r="BZ333" s="125"/>
      <c r="CA333" s="125"/>
      <c r="CB333" s="125"/>
      <c r="CG333" s="125"/>
      <c r="CH333" s="123"/>
      <c r="CJ333" s="125"/>
      <c r="CK333" s="125"/>
      <c r="CL333" s="125"/>
      <c r="DC333" s="125"/>
      <c r="DD333" s="123"/>
      <c r="DF333" s="125"/>
      <c r="DJ333" s="125"/>
      <c r="DK333" s="125"/>
      <c r="DL333" s="123"/>
      <c r="DN333" s="125"/>
      <c r="DR333" s="125"/>
      <c r="DS333" s="125"/>
      <c r="DT333" s="123"/>
      <c r="DV333" s="125"/>
      <c r="DZ333" s="125"/>
    </row>
    <row r="334" spans="8:130" s="119" customFormat="1">
      <c r="H334" s="125"/>
      <c r="I334" s="123"/>
      <c r="K334" s="125"/>
      <c r="M334" s="125"/>
      <c r="N334" s="125"/>
      <c r="O334" s="123"/>
      <c r="Q334" s="125"/>
      <c r="S334" s="125"/>
      <c r="T334" s="125"/>
      <c r="U334" s="123"/>
      <c r="W334" s="125"/>
      <c r="Y334" s="125"/>
      <c r="Z334" s="125"/>
      <c r="AA334" s="91"/>
      <c r="AB334" s="39"/>
      <c r="AC334" s="39"/>
      <c r="AD334" s="39"/>
      <c r="AE334" s="39"/>
      <c r="AG334" s="38"/>
      <c r="AH334" s="35"/>
      <c r="AI334" s="37"/>
      <c r="AJ334" s="37"/>
      <c r="AK334" s="37"/>
      <c r="AL334" s="37"/>
      <c r="AM334" s="37"/>
      <c r="AN334" s="37"/>
      <c r="AO334" s="37"/>
      <c r="AP334" s="37"/>
      <c r="AQ334" s="37"/>
      <c r="AS334" s="125"/>
      <c r="AT334" s="123"/>
      <c r="AV334" s="125"/>
      <c r="AX334" s="125"/>
      <c r="AY334" s="125"/>
      <c r="AZ334" s="123"/>
      <c r="BB334" s="125"/>
      <c r="BD334" s="125"/>
      <c r="BE334" s="125"/>
      <c r="BF334" s="123"/>
      <c r="BH334" s="125"/>
      <c r="BJ334" s="125"/>
      <c r="BK334" s="125"/>
      <c r="BM334" s="125"/>
      <c r="BN334" s="123"/>
      <c r="BP334" s="125"/>
      <c r="BQ334" s="125"/>
      <c r="BR334" s="125"/>
      <c r="BW334" s="125"/>
      <c r="BX334" s="123"/>
      <c r="BZ334" s="125"/>
      <c r="CA334" s="125"/>
      <c r="CB334" s="125"/>
      <c r="CG334" s="125"/>
      <c r="CH334" s="123"/>
      <c r="CJ334" s="125"/>
      <c r="CK334" s="125"/>
      <c r="CL334" s="125"/>
      <c r="DC334" s="125"/>
      <c r="DD334" s="123"/>
      <c r="DF334" s="125"/>
      <c r="DJ334" s="125"/>
      <c r="DK334" s="125"/>
      <c r="DL334" s="123"/>
      <c r="DN334" s="125"/>
      <c r="DR334" s="125"/>
      <c r="DS334" s="125"/>
      <c r="DT334" s="123"/>
      <c r="DV334" s="125"/>
      <c r="DZ334" s="125"/>
    </row>
    <row r="335" spans="8:130" s="119" customFormat="1">
      <c r="H335" s="125"/>
      <c r="I335" s="123"/>
      <c r="K335" s="125"/>
      <c r="M335" s="125"/>
      <c r="N335" s="125"/>
      <c r="O335" s="123"/>
      <c r="Q335" s="125"/>
      <c r="S335" s="125"/>
      <c r="T335" s="125"/>
      <c r="U335" s="123"/>
      <c r="W335" s="125"/>
      <c r="Y335" s="125"/>
      <c r="Z335" s="125"/>
      <c r="AA335" s="91"/>
      <c r="AB335" s="39"/>
      <c r="AC335" s="39"/>
      <c r="AD335" s="39"/>
      <c r="AE335" s="39"/>
      <c r="AG335" s="38"/>
      <c r="AH335" s="35"/>
      <c r="AI335" s="37"/>
      <c r="AJ335" s="37"/>
      <c r="AK335" s="37"/>
      <c r="AL335" s="37"/>
      <c r="AM335" s="37"/>
      <c r="AN335" s="37"/>
      <c r="AO335" s="37"/>
      <c r="AP335" s="37"/>
      <c r="AQ335" s="37"/>
      <c r="AS335" s="125"/>
      <c r="AT335" s="123"/>
      <c r="AV335" s="125"/>
      <c r="AX335" s="125"/>
      <c r="AY335" s="125"/>
      <c r="AZ335" s="123"/>
      <c r="BB335" s="125"/>
      <c r="BD335" s="125"/>
      <c r="BE335" s="125"/>
      <c r="BF335" s="123"/>
      <c r="BH335" s="125"/>
      <c r="BJ335" s="125"/>
      <c r="BK335" s="125"/>
      <c r="BM335" s="125"/>
      <c r="BN335" s="123"/>
      <c r="BP335" s="125"/>
      <c r="BQ335" s="125"/>
      <c r="BR335" s="125"/>
      <c r="BW335" s="125"/>
      <c r="BX335" s="123"/>
      <c r="BZ335" s="125"/>
      <c r="CA335" s="125"/>
      <c r="CB335" s="125"/>
      <c r="CG335" s="125"/>
      <c r="CH335" s="123"/>
      <c r="CJ335" s="125"/>
      <c r="CK335" s="125"/>
      <c r="CL335" s="125"/>
      <c r="DC335" s="125"/>
      <c r="DD335" s="123"/>
      <c r="DF335" s="125"/>
      <c r="DJ335" s="125"/>
      <c r="DK335" s="125"/>
      <c r="DL335" s="123"/>
      <c r="DN335" s="125"/>
      <c r="DR335" s="125"/>
      <c r="DS335" s="125"/>
      <c r="DT335" s="123"/>
      <c r="DV335" s="125"/>
      <c r="DZ335" s="125"/>
    </row>
    <row r="336" spans="8:130" s="119" customFormat="1">
      <c r="H336" s="125"/>
      <c r="I336" s="123"/>
      <c r="K336" s="125"/>
      <c r="M336" s="125"/>
      <c r="N336" s="125"/>
      <c r="O336" s="123"/>
      <c r="Q336" s="125"/>
      <c r="S336" s="125"/>
      <c r="T336" s="125"/>
      <c r="U336" s="123"/>
      <c r="W336" s="125"/>
      <c r="Y336" s="125"/>
      <c r="Z336" s="125"/>
      <c r="AA336" s="91"/>
      <c r="AB336" s="39"/>
      <c r="AC336" s="39"/>
      <c r="AD336" s="39"/>
      <c r="AE336" s="39"/>
      <c r="AG336" s="38"/>
      <c r="AH336" s="35"/>
      <c r="AI336" s="37"/>
      <c r="AJ336" s="37"/>
      <c r="AK336" s="37"/>
      <c r="AL336" s="37"/>
      <c r="AM336" s="37"/>
      <c r="AN336" s="37"/>
      <c r="AO336" s="37"/>
      <c r="AP336" s="37"/>
      <c r="AQ336" s="37"/>
      <c r="AS336" s="125"/>
      <c r="AT336" s="123"/>
      <c r="AV336" s="125"/>
      <c r="AX336" s="125"/>
      <c r="AY336" s="125"/>
      <c r="AZ336" s="123"/>
      <c r="BB336" s="125"/>
      <c r="BD336" s="125"/>
      <c r="BE336" s="125"/>
      <c r="BF336" s="123"/>
      <c r="BH336" s="125"/>
      <c r="BJ336" s="125"/>
      <c r="BK336" s="125"/>
      <c r="BM336" s="125"/>
      <c r="BN336" s="123"/>
      <c r="BP336" s="125"/>
      <c r="BQ336" s="125"/>
      <c r="BR336" s="125"/>
      <c r="BW336" s="125"/>
      <c r="BX336" s="123"/>
      <c r="BZ336" s="125"/>
      <c r="CA336" s="125"/>
      <c r="CB336" s="125"/>
      <c r="CG336" s="125"/>
      <c r="CH336" s="123"/>
      <c r="CJ336" s="125"/>
      <c r="CK336" s="125"/>
      <c r="CL336" s="125"/>
      <c r="DC336" s="125"/>
      <c r="DD336" s="123"/>
      <c r="DF336" s="125"/>
      <c r="DJ336" s="125"/>
      <c r="DK336" s="125"/>
      <c r="DL336" s="123"/>
      <c r="DN336" s="125"/>
      <c r="DR336" s="125"/>
      <c r="DS336" s="125"/>
      <c r="DT336" s="123"/>
      <c r="DV336" s="125"/>
      <c r="DZ336" s="125"/>
    </row>
    <row r="337" spans="8:130" s="119" customFormat="1">
      <c r="H337" s="125"/>
      <c r="I337" s="123"/>
      <c r="K337" s="125"/>
      <c r="M337" s="125"/>
      <c r="N337" s="125"/>
      <c r="O337" s="123"/>
      <c r="Q337" s="125"/>
      <c r="S337" s="125"/>
      <c r="T337" s="125"/>
      <c r="U337" s="123"/>
      <c r="W337" s="125"/>
      <c r="Y337" s="125"/>
      <c r="Z337" s="125"/>
      <c r="AA337" s="91"/>
      <c r="AB337" s="39"/>
      <c r="AC337" s="39"/>
      <c r="AD337" s="39"/>
      <c r="AE337" s="39"/>
      <c r="AG337" s="38"/>
      <c r="AH337" s="35"/>
      <c r="AI337" s="37"/>
      <c r="AJ337" s="37"/>
      <c r="AK337" s="37"/>
      <c r="AL337" s="37"/>
      <c r="AM337" s="37"/>
      <c r="AN337" s="37"/>
      <c r="AO337" s="37"/>
      <c r="AP337" s="37"/>
      <c r="AQ337" s="37"/>
      <c r="AS337" s="125"/>
      <c r="AT337" s="123"/>
      <c r="AV337" s="125"/>
      <c r="AX337" s="125"/>
      <c r="AY337" s="125"/>
      <c r="AZ337" s="123"/>
      <c r="BB337" s="125"/>
      <c r="BD337" s="125"/>
      <c r="BE337" s="125"/>
      <c r="BF337" s="123"/>
      <c r="BH337" s="125"/>
      <c r="BJ337" s="125"/>
      <c r="BK337" s="125"/>
      <c r="BM337" s="125"/>
      <c r="BN337" s="123"/>
      <c r="BP337" s="125"/>
      <c r="BQ337" s="125"/>
      <c r="BR337" s="125"/>
      <c r="BW337" s="125"/>
      <c r="BX337" s="123"/>
      <c r="BZ337" s="125"/>
      <c r="CA337" s="125"/>
      <c r="CB337" s="125"/>
      <c r="CG337" s="125"/>
      <c r="CH337" s="123"/>
      <c r="CJ337" s="125"/>
      <c r="CK337" s="125"/>
      <c r="CL337" s="125"/>
      <c r="DC337" s="125"/>
      <c r="DD337" s="123"/>
      <c r="DF337" s="125"/>
      <c r="DJ337" s="125"/>
      <c r="DK337" s="125"/>
      <c r="DL337" s="123"/>
      <c r="DN337" s="125"/>
      <c r="DR337" s="125"/>
      <c r="DS337" s="125"/>
      <c r="DT337" s="123"/>
      <c r="DV337" s="125"/>
      <c r="DZ337" s="125"/>
    </row>
    <row r="338" spans="8:130" s="119" customFormat="1">
      <c r="H338" s="125"/>
      <c r="I338" s="123"/>
      <c r="K338" s="125"/>
      <c r="M338" s="125"/>
      <c r="N338" s="125"/>
      <c r="O338" s="123"/>
      <c r="Q338" s="125"/>
      <c r="S338" s="125"/>
      <c r="T338" s="125"/>
      <c r="U338" s="123"/>
      <c r="W338" s="125"/>
      <c r="Y338" s="125"/>
      <c r="Z338" s="125"/>
      <c r="AA338" s="91"/>
      <c r="AB338" s="39"/>
      <c r="AC338" s="39"/>
      <c r="AD338" s="39"/>
      <c r="AE338" s="39"/>
      <c r="AG338" s="38"/>
      <c r="AH338" s="35"/>
      <c r="AI338" s="37"/>
      <c r="AJ338" s="37"/>
      <c r="AK338" s="37"/>
      <c r="AL338" s="37"/>
      <c r="AM338" s="37"/>
      <c r="AN338" s="37"/>
      <c r="AO338" s="37"/>
      <c r="AP338" s="37"/>
      <c r="AQ338" s="37"/>
      <c r="AS338" s="125"/>
      <c r="AT338" s="123"/>
      <c r="AV338" s="125"/>
      <c r="AX338" s="125"/>
      <c r="AY338" s="125"/>
      <c r="AZ338" s="123"/>
      <c r="BB338" s="125"/>
      <c r="BD338" s="125"/>
      <c r="BE338" s="125"/>
      <c r="BF338" s="123"/>
      <c r="BH338" s="125"/>
      <c r="BJ338" s="125"/>
      <c r="BK338" s="125"/>
      <c r="BM338" s="125"/>
      <c r="BN338" s="123"/>
      <c r="BP338" s="125"/>
      <c r="BQ338" s="125"/>
      <c r="BR338" s="125"/>
      <c r="BW338" s="125"/>
      <c r="BX338" s="123"/>
      <c r="BZ338" s="125"/>
      <c r="CA338" s="125"/>
      <c r="CB338" s="125"/>
      <c r="CG338" s="125"/>
      <c r="CH338" s="123"/>
      <c r="CJ338" s="125"/>
      <c r="CK338" s="125"/>
      <c r="CL338" s="125"/>
      <c r="DC338" s="125"/>
      <c r="DD338" s="123"/>
      <c r="DF338" s="125"/>
      <c r="DJ338" s="125"/>
      <c r="DK338" s="125"/>
      <c r="DL338" s="123"/>
      <c r="DN338" s="125"/>
      <c r="DR338" s="125"/>
      <c r="DS338" s="125"/>
      <c r="DT338" s="123"/>
      <c r="DV338" s="125"/>
      <c r="DZ338" s="125"/>
    </row>
    <row r="339" spans="8:130" s="119" customFormat="1">
      <c r="H339" s="125"/>
      <c r="I339" s="123"/>
      <c r="K339" s="125"/>
      <c r="M339" s="125"/>
      <c r="N339" s="125"/>
      <c r="O339" s="123"/>
      <c r="Q339" s="125"/>
      <c r="S339" s="125"/>
      <c r="T339" s="125"/>
      <c r="U339" s="123"/>
      <c r="W339" s="125"/>
      <c r="Y339" s="125"/>
      <c r="Z339" s="125"/>
      <c r="AA339" s="91"/>
      <c r="AB339" s="39"/>
      <c r="AC339" s="39"/>
      <c r="AD339" s="39"/>
      <c r="AE339" s="39"/>
      <c r="AG339" s="38"/>
      <c r="AH339" s="35"/>
      <c r="AI339" s="37"/>
      <c r="AJ339" s="37"/>
      <c r="AK339" s="37"/>
      <c r="AL339" s="37"/>
      <c r="AM339" s="37"/>
      <c r="AN339" s="37"/>
      <c r="AO339" s="37"/>
      <c r="AP339" s="37"/>
      <c r="AQ339" s="37"/>
      <c r="AS339" s="125"/>
      <c r="AT339" s="123"/>
      <c r="AV339" s="125"/>
      <c r="AX339" s="125"/>
      <c r="AY339" s="125"/>
      <c r="AZ339" s="123"/>
      <c r="BB339" s="125"/>
      <c r="BD339" s="125"/>
      <c r="BE339" s="125"/>
      <c r="BF339" s="123"/>
      <c r="BH339" s="125"/>
      <c r="BJ339" s="125"/>
      <c r="BK339" s="125"/>
      <c r="BM339" s="125"/>
      <c r="BN339" s="123"/>
      <c r="BP339" s="125"/>
      <c r="BQ339" s="125"/>
      <c r="BR339" s="125"/>
      <c r="BW339" s="125"/>
      <c r="BX339" s="123"/>
      <c r="BZ339" s="125"/>
      <c r="CA339" s="125"/>
      <c r="CB339" s="125"/>
      <c r="CG339" s="125"/>
      <c r="CH339" s="123"/>
      <c r="CJ339" s="125"/>
      <c r="CK339" s="125"/>
      <c r="CL339" s="125"/>
      <c r="DC339" s="125"/>
      <c r="DD339" s="123"/>
      <c r="DF339" s="125"/>
      <c r="DJ339" s="125"/>
      <c r="DK339" s="125"/>
      <c r="DL339" s="123"/>
      <c r="DN339" s="125"/>
      <c r="DR339" s="125"/>
      <c r="DS339" s="125"/>
      <c r="DT339" s="123"/>
      <c r="DV339" s="125"/>
      <c r="DZ339" s="125"/>
    </row>
    <row r="340" spans="8:130" s="119" customFormat="1">
      <c r="H340" s="125"/>
      <c r="I340" s="123"/>
      <c r="K340" s="125"/>
      <c r="M340" s="125"/>
      <c r="N340" s="125"/>
      <c r="O340" s="123"/>
      <c r="Q340" s="125"/>
      <c r="S340" s="125"/>
      <c r="T340" s="125"/>
      <c r="U340" s="123"/>
      <c r="W340" s="125"/>
      <c r="Y340" s="125"/>
      <c r="Z340" s="125"/>
      <c r="AA340" s="91"/>
      <c r="AB340" s="39"/>
      <c r="AC340" s="39"/>
      <c r="AD340" s="39"/>
      <c r="AE340" s="39"/>
      <c r="AG340" s="38"/>
      <c r="AH340" s="35"/>
      <c r="AI340" s="37"/>
      <c r="AJ340" s="37"/>
      <c r="AK340" s="37"/>
      <c r="AL340" s="37"/>
      <c r="AM340" s="37"/>
      <c r="AN340" s="37"/>
      <c r="AO340" s="37"/>
      <c r="AP340" s="37"/>
      <c r="AQ340" s="37"/>
      <c r="AS340" s="125"/>
      <c r="AT340" s="123"/>
      <c r="AV340" s="125"/>
      <c r="AX340" s="125"/>
      <c r="AY340" s="125"/>
      <c r="AZ340" s="123"/>
      <c r="BB340" s="125"/>
      <c r="BD340" s="125"/>
      <c r="BE340" s="125"/>
      <c r="BF340" s="123"/>
      <c r="BH340" s="125"/>
      <c r="BJ340" s="125"/>
      <c r="BK340" s="125"/>
      <c r="BM340" s="125"/>
      <c r="BN340" s="123"/>
      <c r="BP340" s="125"/>
      <c r="BQ340" s="125"/>
      <c r="BR340" s="125"/>
      <c r="BW340" s="125"/>
      <c r="BX340" s="123"/>
      <c r="BZ340" s="125"/>
      <c r="CA340" s="125"/>
      <c r="CB340" s="125"/>
      <c r="CG340" s="125"/>
      <c r="CH340" s="123"/>
      <c r="CJ340" s="125"/>
      <c r="CK340" s="125"/>
      <c r="CL340" s="125"/>
      <c r="DC340" s="125"/>
      <c r="DD340" s="123"/>
      <c r="DF340" s="125"/>
      <c r="DJ340" s="125"/>
      <c r="DK340" s="125"/>
      <c r="DL340" s="123"/>
      <c r="DN340" s="125"/>
      <c r="DR340" s="125"/>
      <c r="DS340" s="125"/>
      <c r="DT340" s="123"/>
      <c r="DV340" s="125"/>
      <c r="DZ340" s="125"/>
    </row>
    <row r="341" spans="8:130" s="119" customFormat="1">
      <c r="H341" s="125"/>
      <c r="I341" s="123"/>
      <c r="K341" s="125"/>
      <c r="M341" s="125"/>
      <c r="N341" s="125"/>
      <c r="O341" s="123"/>
      <c r="Q341" s="125"/>
      <c r="S341" s="125"/>
      <c r="T341" s="125"/>
      <c r="U341" s="123"/>
      <c r="W341" s="125"/>
      <c r="Y341" s="125"/>
      <c r="Z341" s="125"/>
      <c r="AA341" s="91"/>
      <c r="AB341" s="39"/>
      <c r="AC341" s="39"/>
      <c r="AD341" s="39"/>
      <c r="AE341" s="39"/>
      <c r="AG341" s="38"/>
      <c r="AH341" s="35"/>
      <c r="AI341" s="37"/>
      <c r="AJ341" s="37"/>
      <c r="AK341" s="37"/>
      <c r="AL341" s="37"/>
      <c r="AM341" s="37"/>
      <c r="AN341" s="37"/>
      <c r="AO341" s="37"/>
      <c r="AP341" s="37"/>
      <c r="AQ341" s="37"/>
      <c r="AS341" s="125"/>
      <c r="AT341" s="123"/>
      <c r="AV341" s="125"/>
      <c r="AX341" s="125"/>
      <c r="AY341" s="125"/>
      <c r="AZ341" s="123"/>
      <c r="BB341" s="125"/>
      <c r="BD341" s="125"/>
      <c r="BE341" s="125"/>
      <c r="BF341" s="123"/>
      <c r="BH341" s="125"/>
      <c r="BJ341" s="125"/>
      <c r="BK341" s="125"/>
      <c r="BM341" s="125"/>
      <c r="BN341" s="123"/>
      <c r="BP341" s="125"/>
      <c r="BQ341" s="125"/>
      <c r="BR341" s="125"/>
      <c r="BW341" s="125"/>
      <c r="BX341" s="123"/>
      <c r="BZ341" s="125"/>
      <c r="CA341" s="125"/>
      <c r="CB341" s="125"/>
      <c r="CG341" s="125"/>
      <c r="CH341" s="123"/>
      <c r="CJ341" s="125"/>
      <c r="CK341" s="125"/>
      <c r="CL341" s="125"/>
      <c r="DC341" s="125"/>
      <c r="DD341" s="123"/>
      <c r="DF341" s="125"/>
      <c r="DJ341" s="125"/>
      <c r="DK341" s="125"/>
      <c r="DL341" s="123"/>
      <c r="DN341" s="125"/>
      <c r="DR341" s="125"/>
      <c r="DS341" s="125"/>
      <c r="DT341" s="123"/>
      <c r="DV341" s="125"/>
      <c r="DZ341" s="125"/>
    </row>
    <row r="342" spans="8:130" s="119" customFormat="1">
      <c r="H342" s="125"/>
      <c r="I342" s="123"/>
      <c r="K342" s="125"/>
      <c r="M342" s="125"/>
      <c r="N342" s="125"/>
      <c r="O342" s="123"/>
      <c r="Q342" s="125"/>
      <c r="S342" s="125"/>
      <c r="T342" s="125"/>
      <c r="U342" s="123"/>
      <c r="W342" s="125"/>
      <c r="Y342" s="125"/>
      <c r="Z342" s="125"/>
      <c r="AA342" s="91"/>
      <c r="AB342" s="39"/>
      <c r="AC342" s="39"/>
      <c r="AD342" s="39"/>
      <c r="AE342" s="39"/>
      <c r="AG342" s="38"/>
      <c r="AH342" s="35"/>
      <c r="AI342" s="37"/>
      <c r="AJ342" s="37"/>
      <c r="AK342" s="37"/>
      <c r="AL342" s="37"/>
      <c r="AM342" s="37"/>
      <c r="AN342" s="37"/>
      <c r="AO342" s="37"/>
      <c r="AP342" s="37"/>
      <c r="AQ342" s="37"/>
      <c r="AS342" s="125"/>
      <c r="AT342" s="123"/>
      <c r="AV342" s="125"/>
      <c r="AX342" s="125"/>
      <c r="AY342" s="125"/>
      <c r="AZ342" s="123"/>
      <c r="BB342" s="125"/>
      <c r="BD342" s="125"/>
      <c r="BE342" s="125"/>
      <c r="BF342" s="123"/>
      <c r="BH342" s="125"/>
      <c r="BJ342" s="125"/>
      <c r="BK342" s="125"/>
      <c r="BM342" s="125"/>
      <c r="BN342" s="123"/>
      <c r="BP342" s="125"/>
      <c r="BQ342" s="125"/>
      <c r="BR342" s="125"/>
      <c r="BW342" s="125"/>
      <c r="BX342" s="123"/>
      <c r="BZ342" s="125"/>
      <c r="CA342" s="125"/>
      <c r="CB342" s="125"/>
      <c r="CG342" s="125"/>
      <c r="CH342" s="123"/>
      <c r="CJ342" s="125"/>
      <c r="CK342" s="125"/>
      <c r="CL342" s="125"/>
      <c r="DC342" s="125"/>
      <c r="DD342" s="123"/>
      <c r="DF342" s="125"/>
      <c r="DJ342" s="125"/>
      <c r="DK342" s="125"/>
      <c r="DL342" s="123"/>
      <c r="DN342" s="125"/>
      <c r="DR342" s="125"/>
      <c r="DS342" s="125"/>
      <c r="DT342" s="123"/>
      <c r="DV342" s="125"/>
      <c r="DZ342" s="125"/>
    </row>
    <row r="343" spans="8:130" s="119" customFormat="1">
      <c r="H343" s="125"/>
      <c r="I343" s="123"/>
      <c r="K343" s="125"/>
      <c r="M343" s="125"/>
      <c r="N343" s="125"/>
      <c r="O343" s="123"/>
      <c r="Q343" s="125"/>
      <c r="S343" s="125"/>
      <c r="T343" s="125"/>
      <c r="U343" s="123"/>
      <c r="W343" s="125"/>
      <c r="Y343" s="125"/>
      <c r="Z343" s="125"/>
      <c r="AA343" s="91"/>
      <c r="AB343" s="39"/>
      <c r="AC343" s="39"/>
      <c r="AD343" s="39"/>
      <c r="AE343" s="39"/>
      <c r="AG343" s="38"/>
      <c r="AH343" s="35"/>
      <c r="AI343" s="37"/>
      <c r="AJ343" s="37"/>
      <c r="AK343" s="37"/>
      <c r="AL343" s="37"/>
      <c r="AM343" s="37"/>
      <c r="AN343" s="37"/>
      <c r="AO343" s="37"/>
      <c r="AP343" s="37"/>
      <c r="AQ343" s="37"/>
      <c r="AS343" s="125"/>
      <c r="AT343" s="123"/>
      <c r="AV343" s="125"/>
      <c r="AX343" s="125"/>
      <c r="AY343" s="125"/>
      <c r="AZ343" s="123"/>
      <c r="BB343" s="125"/>
      <c r="BD343" s="125"/>
      <c r="BE343" s="125"/>
      <c r="BF343" s="123"/>
      <c r="BH343" s="125"/>
      <c r="BJ343" s="125"/>
      <c r="BK343" s="125"/>
      <c r="BM343" s="125"/>
      <c r="BN343" s="123"/>
      <c r="BP343" s="125"/>
      <c r="BQ343" s="125"/>
      <c r="BR343" s="125"/>
      <c r="BW343" s="125"/>
      <c r="BX343" s="123"/>
      <c r="BZ343" s="125"/>
      <c r="CA343" s="125"/>
      <c r="CB343" s="125"/>
      <c r="CG343" s="125"/>
      <c r="CH343" s="123"/>
      <c r="CJ343" s="125"/>
      <c r="CK343" s="125"/>
      <c r="CL343" s="125"/>
      <c r="DC343" s="125"/>
      <c r="DD343" s="123"/>
      <c r="DF343" s="125"/>
      <c r="DJ343" s="125"/>
      <c r="DK343" s="125"/>
      <c r="DL343" s="123"/>
      <c r="DN343" s="125"/>
      <c r="DR343" s="125"/>
      <c r="DS343" s="125"/>
      <c r="DT343" s="123"/>
      <c r="DV343" s="125"/>
      <c r="DZ343" s="125"/>
    </row>
    <row r="344" spans="8:130" s="119" customFormat="1">
      <c r="H344" s="125"/>
      <c r="I344" s="123"/>
      <c r="K344" s="125"/>
      <c r="M344" s="125"/>
      <c r="N344" s="125"/>
      <c r="O344" s="123"/>
      <c r="Q344" s="125"/>
      <c r="S344" s="125"/>
      <c r="T344" s="125"/>
      <c r="U344" s="123"/>
      <c r="W344" s="125"/>
      <c r="Y344" s="125"/>
      <c r="Z344" s="125"/>
      <c r="AA344" s="91"/>
      <c r="AB344" s="39"/>
      <c r="AC344" s="39"/>
      <c r="AD344" s="39"/>
      <c r="AE344" s="39"/>
      <c r="AG344" s="38"/>
      <c r="AH344" s="35"/>
      <c r="AI344" s="37"/>
      <c r="AJ344" s="37"/>
      <c r="AK344" s="37"/>
      <c r="AL344" s="37"/>
      <c r="AM344" s="37"/>
      <c r="AN344" s="37"/>
      <c r="AO344" s="37"/>
      <c r="AP344" s="37"/>
      <c r="AQ344" s="37"/>
      <c r="AS344" s="125"/>
      <c r="AT344" s="123"/>
      <c r="AV344" s="125"/>
      <c r="AX344" s="125"/>
      <c r="AY344" s="125"/>
      <c r="AZ344" s="123"/>
      <c r="BB344" s="125"/>
      <c r="BD344" s="125"/>
      <c r="BE344" s="125"/>
      <c r="BF344" s="123"/>
      <c r="BH344" s="125"/>
      <c r="BJ344" s="125"/>
      <c r="BK344" s="125"/>
      <c r="BM344" s="125"/>
      <c r="BN344" s="123"/>
      <c r="BP344" s="125"/>
      <c r="BQ344" s="125"/>
      <c r="BR344" s="125"/>
      <c r="BW344" s="125"/>
      <c r="BX344" s="123"/>
      <c r="BZ344" s="125"/>
      <c r="CA344" s="125"/>
      <c r="CB344" s="125"/>
      <c r="CG344" s="125"/>
      <c r="CH344" s="123"/>
      <c r="CJ344" s="125"/>
      <c r="CK344" s="125"/>
      <c r="CL344" s="125"/>
      <c r="DC344" s="125"/>
      <c r="DD344" s="123"/>
      <c r="DF344" s="125"/>
      <c r="DJ344" s="125"/>
      <c r="DK344" s="125"/>
      <c r="DL344" s="123"/>
      <c r="DN344" s="125"/>
      <c r="DR344" s="125"/>
      <c r="DS344" s="125"/>
      <c r="DT344" s="123"/>
      <c r="DV344" s="125"/>
      <c r="DZ344" s="125"/>
    </row>
    <row r="345" spans="8:130" s="119" customFormat="1">
      <c r="H345" s="125"/>
      <c r="I345" s="123"/>
      <c r="K345" s="125"/>
      <c r="M345" s="125"/>
      <c r="N345" s="125"/>
      <c r="O345" s="123"/>
      <c r="Q345" s="125"/>
      <c r="S345" s="125"/>
      <c r="T345" s="125"/>
      <c r="U345" s="123"/>
      <c r="W345" s="125"/>
      <c r="Y345" s="125"/>
      <c r="Z345" s="125"/>
      <c r="AA345" s="91"/>
      <c r="AB345" s="39"/>
      <c r="AC345" s="39"/>
      <c r="AD345" s="39"/>
      <c r="AE345" s="39"/>
      <c r="AG345" s="38"/>
      <c r="AH345" s="35"/>
      <c r="AI345" s="37"/>
      <c r="AJ345" s="37"/>
      <c r="AK345" s="37"/>
      <c r="AL345" s="37"/>
      <c r="AM345" s="37"/>
      <c r="AN345" s="37"/>
      <c r="AO345" s="37"/>
      <c r="AP345" s="37"/>
      <c r="AQ345" s="37"/>
      <c r="AS345" s="125"/>
      <c r="AT345" s="123"/>
      <c r="AV345" s="125"/>
      <c r="AX345" s="125"/>
      <c r="AY345" s="125"/>
      <c r="AZ345" s="123"/>
      <c r="BB345" s="125"/>
      <c r="BD345" s="125"/>
      <c r="BE345" s="125"/>
      <c r="BF345" s="123"/>
      <c r="BH345" s="125"/>
      <c r="BJ345" s="125"/>
      <c r="BK345" s="125"/>
      <c r="BM345" s="125"/>
      <c r="BN345" s="123"/>
      <c r="BP345" s="125"/>
      <c r="BQ345" s="125"/>
      <c r="BR345" s="125"/>
      <c r="BW345" s="125"/>
      <c r="BX345" s="123"/>
      <c r="BZ345" s="125"/>
      <c r="CA345" s="125"/>
      <c r="CB345" s="125"/>
      <c r="CG345" s="125"/>
      <c r="CH345" s="123"/>
      <c r="CJ345" s="125"/>
      <c r="CK345" s="125"/>
      <c r="CL345" s="125"/>
      <c r="DC345" s="125"/>
      <c r="DD345" s="123"/>
      <c r="DF345" s="125"/>
      <c r="DJ345" s="125"/>
      <c r="DK345" s="125"/>
      <c r="DL345" s="123"/>
      <c r="DN345" s="125"/>
      <c r="DR345" s="125"/>
      <c r="DS345" s="125"/>
      <c r="DT345" s="123"/>
      <c r="DV345" s="125"/>
      <c r="DZ345" s="125"/>
    </row>
    <row r="346" spans="8:130" s="119" customFormat="1">
      <c r="H346" s="125"/>
      <c r="I346" s="123"/>
      <c r="K346" s="125"/>
      <c r="M346" s="125"/>
      <c r="N346" s="125"/>
      <c r="O346" s="123"/>
      <c r="Q346" s="125"/>
      <c r="S346" s="125"/>
      <c r="T346" s="125"/>
      <c r="U346" s="123"/>
      <c r="W346" s="125"/>
      <c r="Y346" s="125"/>
      <c r="Z346" s="125"/>
      <c r="AA346" s="91"/>
      <c r="AB346" s="39"/>
      <c r="AC346" s="39"/>
      <c r="AD346" s="39"/>
      <c r="AE346" s="39"/>
      <c r="AG346" s="38"/>
      <c r="AH346" s="35"/>
      <c r="AI346" s="37"/>
      <c r="AJ346" s="37"/>
      <c r="AK346" s="37"/>
      <c r="AL346" s="37"/>
      <c r="AM346" s="37"/>
      <c r="AN346" s="37"/>
      <c r="AO346" s="37"/>
      <c r="AP346" s="37"/>
      <c r="AQ346" s="37"/>
      <c r="AS346" s="125"/>
      <c r="AT346" s="123"/>
      <c r="AV346" s="125"/>
      <c r="AX346" s="125"/>
      <c r="AY346" s="125"/>
      <c r="AZ346" s="123"/>
      <c r="BB346" s="125"/>
      <c r="BD346" s="125"/>
      <c r="BE346" s="125"/>
      <c r="BF346" s="123"/>
      <c r="BH346" s="125"/>
      <c r="BJ346" s="125"/>
      <c r="BK346" s="125"/>
      <c r="BM346" s="125"/>
      <c r="BN346" s="123"/>
      <c r="BP346" s="125"/>
      <c r="BQ346" s="125"/>
      <c r="BR346" s="125"/>
      <c r="BW346" s="125"/>
      <c r="BX346" s="123"/>
      <c r="BZ346" s="125"/>
      <c r="CA346" s="125"/>
      <c r="CB346" s="125"/>
      <c r="CG346" s="125"/>
      <c r="CH346" s="123"/>
      <c r="CJ346" s="125"/>
      <c r="CK346" s="125"/>
      <c r="CL346" s="125"/>
      <c r="DC346" s="125"/>
      <c r="DD346" s="123"/>
      <c r="DF346" s="125"/>
      <c r="DJ346" s="125"/>
      <c r="DK346" s="125"/>
      <c r="DL346" s="123"/>
      <c r="DN346" s="125"/>
      <c r="DR346" s="125"/>
      <c r="DS346" s="125"/>
      <c r="DT346" s="123"/>
      <c r="DV346" s="125"/>
      <c r="DZ346" s="125"/>
    </row>
    <row r="347" spans="8:130" s="119" customFormat="1">
      <c r="H347" s="125"/>
      <c r="I347" s="123"/>
      <c r="K347" s="125"/>
      <c r="M347" s="125"/>
      <c r="N347" s="125"/>
      <c r="O347" s="123"/>
      <c r="Q347" s="125"/>
      <c r="S347" s="125"/>
      <c r="T347" s="125"/>
      <c r="U347" s="123"/>
      <c r="W347" s="125"/>
      <c r="Y347" s="125"/>
      <c r="Z347" s="125"/>
      <c r="AA347" s="91"/>
      <c r="AB347" s="39"/>
      <c r="AC347" s="39"/>
      <c r="AD347" s="39"/>
      <c r="AE347" s="39"/>
      <c r="AG347" s="38"/>
      <c r="AH347" s="35"/>
      <c r="AI347" s="37"/>
      <c r="AJ347" s="37"/>
      <c r="AK347" s="37"/>
      <c r="AL347" s="37"/>
      <c r="AM347" s="37"/>
      <c r="AN347" s="37"/>
      <c r="AO347" s="37"/>
      <c r="AP347" s="37"/>
      <c r="AQ347" s="37"/>
      <c r="AS347" s="125"/>
      <c r="AT347" s="123"/>
      <c r="AV347" s="125"/>
      <c r="AX347" s="125"/>
      <c r="AY347" s="125"/>
      <c r="AZ347" s="123"/>
      <c r="BB347" s="125"/>
      <c r="BD347" s="125"/>
      <c r="BE347" s="125"/>
      <c r="BF347" s="123"/>
      <c r="BH347" s="125"/>
      <c r="BJ347" s="125"/>
      <c r="BK347" s="125"/>
      <c r="BM347" s="125"/>
      <c r="BN347" s="123"/>
      <c r="BP347" s="125"/>
      <c r="BQ347" s="125"/>
      <c r="BR347" s="125"/>
      <c r="BW347" s="125"/>
      <c r="BX347" s="123"/>
      <c r="BZ347" s="125"/>
      <c r="CA347" s="125"/>
      <c r="CB347" s="125"/>
      <c r="CG347" s="125"/>
      <c r="CH347" s="123"/>
      <c r="CJ347" s="125"/>
      <c r="CK347" s="125"/>
      <c r="CL347" s="125"/>
      <c r="DC347" s="125"/>
      <c r="DD347" s="123"/>
      <c r="DF347" s="125"/>
      <c r="DJ347" s="125"/>
      <c r="DK347" s="125"/>
      <c r="DL347" s="123"/>
      <c r="DN347" s="125"/>
      <c r="DR347" s="125"/>
      <c r="DS347" s="125"/>
      <c r="DT347" s="123"/>
      <c r="DV347" s="125"/>
      <c r="DZ347" s="125"/>
    </row>
    <row r="348" spans="8:130" s="119" customFormat="1">
      <c r="H348" s="125"/>
      <c r="I348" s="123"/>
      <c r="K348" s="125"/>
      <c r="M348" s="125"/>
      <c r="N348" s="125"/>
      <c r="O348" s="123"/>
      <c r="Q348" s="125"/>
      <c r="S348" s="125"/>
      <c r="T348" s="125"/>
      <c r="U348" s="123"/>
      <c r="W348" s="125"/>
      <c r="Y348" s="125"/>
      <c r="Z348" s="125"/>
      <c r="AA348" s="91"/>
      <c r="AB348" s="39"/>
      <c r="AC348" s="39"/>
      <c r="AD348" s="39"/>
      <c r="AE348" s="39"/>
      <c r="AG348" s="38"/>
      <c r="AH348" s="35"/>
      <c r="AI348" s="37"/>
      <c r="AJ348" s="37"/>
      <c r="AK348" s="37"/>
      <c r="AL348" s="37"/>
      <c r="AM348" s="37"/>
      <c r="AN348" s="37"/>
      <c r="AO348" s="37"/>
      <c r="AP348" s="37"/>
      <c r="AQ348" s="37"/>
      <c r="AS348" s="125"/>
      <c r="AT348" s="123"/>
      <c r="AV348" s="125"/>
      <c r="AX348" s="125"/>
      <c r="AY348" s="125"/>
      <c r="AZ348" s="123"/>
      <c r="BB348" s="125"/>
      <c r="BD348" s="125"/>
      <c r="BE348" s="125"/>
      <c r="BF348" s="123"/>
      <c r="BH348" s="125"/>
      <c r="BJ348" s="125"/>
      <c r="BK348" s="125"/>
      <c r="BM348" s="125"/>
      <c r="BN348" s="123"/>
      <c r="BP348" s="125"/>
      <c r="BQ348" s="125"/>
      <c r="BR348" s="125"/>
      <c r="BW348" s="125"/>
      <c r="BX348" s="123"/>
      <c r="BZ348" s="125"/>
      <c r="CA348" s="125"/>
      <c r="CB348" s="125"/>
      <c r="CG348" s="125"/>
      <c r="CH348" s="123"/>
      <c r="CJ348" s="125"/>
      <c r="CK348" s="125"/>
      <c r="CL348" s="125"/>
      <c r="DC348" s="125"/>
      <c r="DD348" s="123"/>
      <c r="DF348" s="125"/>
      <c r="DJ348" s="125"/>
      <c r="DK348" s="125"/>
      <c r="DL348" s="123"/>
      <c r="DN348" s="125"/>
      <c r="DR348" s="125"/>
      <c r="DS348" s="125"/>
      <c r="DT348" s="123"/>
      <c r="DV348" s="125"/>
      <c r="DZ348" s="125"/>
    </row>
    <row r="349" spans="8:130" s="119" customFormat="1">
      <c r="H349" s="125"/>
      <c r="I349" s="123"/>
      <c r="K349" s="125"/>
      <c r="M349" s="125"/>
      <c r="N349" s="125"/>
      <c r="O349" s="123"/>
      <c r="Q349" s="125"/>
      <c r="S349" s="125"/>
      <c r="T349" s="125"/>
      <c r="U349" s="123"/>
      <c r="W349" s="125"/>
      <c r="Y349" s="125"/>
      <c r="Z349" s="125"/>
      <c r="AA349" s="91"/>
      <c r="AB349" s="39"/>
      <c r="AC349" s="39"/>
      <c r="AD349" s="39"/>
      <c r="AE349" s="39"/>
      <c r="AG349" s="38"/>
      <c r="AH349" s="35"/>
      <c r="AI349" s="37"/>
      <c r="AJ349" s="37"/>
      <c r="AK349" s="37"/>
      <c r="AL349" s="37"/>
      <c r="AM349" s="37"/>
      <c r="AN349" s="37"/>
      <c r="AO349" s="37"/>
      <c r="AP349" s="37"/>
      <c r="AQ349" s="37"/>
      <c r="AS349" s="125"/>
      <c r="AT349" s="123"/>
      <c r="AV349" s="125"/>
      <c r="AX349" s="125"/>
      <c r="AY349" s="125"/>
      <c r="AZ349" s="123"/>
      <c r="BB349" s="125"/>
      <c r="BD349" s="125"/>
      <c r="BE349" s="125"/>
      <c r="BF349" s="123"/>
      <c r="BH349" s="125"/>
      <c r="BJ349" s="125"/>
      <c r="BK349" s="125"/>
      <c r="BM349" s="125"/>
      <c r="BN349" s="123"/>
      <c r="BP349" s="125"/>
      <c r="BQ349" s="125"/>
      <c r="BR349" s="125"/>
      <c r="BW349" s="125"/>
      <c r="BX349" s="123"/>
      <c r="BZ349" s="125"/>
      <c r="CA349" s="125"/>
      <c r="CB349" s="125"/>
      <c r="CG349" s="125"/>
      <c r="CH349" s="123"/>
      <c r="CJ349" s="125"/>
      <c r="CK349" s="125"/>
      <c r="CL349" s="125"/>
      <c r="DC349" s="125"/>
      <c r="DD349" s="123"/>
      <c r="DF349" s="125"/>
      <c r="DJ349" s="125"/>
      <c r="DK349" s="125"/>
      <c r="DL349" s="123"/>
      <c r="DN349" s="125"/>
      <c r="DR349" s="125"/>
      <c r="DS349" s="125"/>
      <c r="DT349" s="123"/>
      <c r="DV349" s="125"/>
      <c r="DZ349" s="125"/>
    </row>
    <row r="350" spans="8:130" s="119" customFormat="1">
      <c r="H350" s="125"/>
      <c r="I350" s="123"/>
      <c r="K350" s="125"/>
      <c r="M350" s="125"/>
      <c r="N350" s="125"/>
      <c r="O350" s="123"/>
      <c r="Q350" s="125"/>
      <c r="S350" s="125"/>
      <c r="T350" s="125"/>
      <c r="U350" s="123"/>
      <c r="W350" s="125"/>
      <c r="Y350" s="125"/>
      <c r="Z350" s="125"/>
      <c r="AA350" s="91"/>
      <c r="AB350" s="39"/>
      <c r="AC350" s="39"/>
      <c r="AD350" s="39"/>
      <c r="AE350" s="39"/>
      <c r="AG350" s="38"/>
      <c r="AH350" s="35"/>
      <c r="AI350" s="37"/>
      <c r="AJ350" s="37"/>
      <c r="AK350" s="37"/>
      <c r="AL350" s="37"/>
      <c r="AM350" s="37"/>
      <c r="AN350" s="37"/>
      <c r="AO350" s="37"/>
      <c r="AP350" s="37"/>
      <c r="AQ350" s="37"/>
      <c r="AS350" s="125"/>
      <c r="AT350" s="123"/>
      <c r="AV350" s="125"/>
      <c r="AX350" s="125"/>
      <c r="AY350" s="125"/>
      <c r="AZ350" s="123"/>
      <c r="BB350" s="125"/>
      <c r="BD350" s="125"/>
      <c r="BE350" s="125"/>
      <c r="BF350" s="123"/>
      <c r="BH350" s="125"/>
      <c r="BJ350" s="125"/>
      <c r="BK350" s="125"/>
      <c r="BM350" s="125"/>
      <c r="BN350" s="123"/>
      <c r="BP350" s="125"/>
      <c r="BQ350" s="125"/>
      <c r="BR350" s="125"/>
      <c r="BW350" s="125"/>
      <c r="BX350" s="123"/>
      <c r="BZ350" s="125"/>
      <c r="CA350" s="125"/>
      <c r="CB350" s="125"/>
      <c r="CG350" s="125"/>
      <c r="CH350" s="123"/>
      <c r="CJ350" s="125"/>
      <c r="CK350" s="125"/>
      <c r="CL350" s="125"/>
      <c r="DC350" s="125"/>
      <c r="DD350" s="123"/>
      <c r="DF350" s="125"/>
      <c r="DJ350" s="125"/>
      <c r="DK350" s="125"/>
      <c r="DL350" s="123"/>
      <c r="DN350" s="125"/>
      <c r="DR350" s="125"/>
      <c r="DS350" s="125"/>
      <c r="DT350" s="123"/>
      <c r="DV350" s="125"/>
      <c r="DZ350" s="125"/>
    </row>
    <row r="351" spans="8:130" s="119" customFormat="1">
      <c r="H351" s="125"/>
      <c r="I351" s="123"/>
      <c r="K351" s="125"/>
      <c r="M351" s="125"/>
      <c r="N351" s="125"/>
      <c r="O351" s="123"/>
      <c r="Q351" s="125"/>
      <c r="S351" s="125"/>
      <c r="T351" s="125"/>
      <c r="U351" s="123"/>
      <c r="W351" s="125"/>
      <c r="Y351" s="125"/>
      <c r="Z351" s="125"/>
      <c r="AA351" s="91"/>
      <c r="AB351" s="39"/>
      <c r="AC351" s="39"/>
      <c r="AD351" s="39"/>
      <c r="AE351" s="39"/>
      <c r="AG351" s="38"/>
      <c r="AH351" s="35"/>
      <c r="AI351" s="37"/>
      <c r="AJ351" s="37"/>
      <c r="AK351" s="37"/>
      <c r="AL351" s="37"/>
      <c r="AM351" s="37"/>
      <c r="AN351" s="37"/>
      <c r="AO351" s="37"/>
      <c r="AP351" s="37"/>
      <c r="AQ351" s="37"/>
      <c r="AS351" s="125"/>
      <c r="AT351" s="123"/>
      <c r="AV351" s="125"/>
      <c r="AX351" s="125"/>
      <c r="AY351" s="125"/>
      <c r="AZ351" s="123"/>
      <c r="BB351" s="125"/>
      <c r="BD351" s="125"/>
      <c r="BE351" s="125"/>
      <c r="BF351" s="123"/>
      <c r="BH351" s="125"/>
      <c r="BJ351" s="125"/>
      <c r="BK351" s="125"/>
      <c r="BM351" s="125"/>
      <c r="BN351" s="123"/>
      <c r="BP351" s="125"/>
      <c r="BQ351" s="125"/>
      <c r="BR351" s="125"/>
      <c r="BW351" s="125"/>
      <c r="BX351" s="123"/>
      <c r="BZ351" s="125"/>
      <c r="CA351" s="125"/>
      <c r="CB351" s="125"/>
      <c r="CG351" s="125"/>
      <c r="CH351" s="123"/>
      <c r="CJ351" s="125"/>
      <c r="CK351" s="125"/>
      <c r="CL351" s="125"/>
      <c r="DC351" s="125"/>
      <c r="DD351" s="123"/>
      <c r="DF351" s="125"/>
      <c r="DJ351" s="125"/>
      <c r="DK351" s="125"/>
      <c r="DL351" s="123"/>
      <c r="DN351" s="125"/>
      <c r="DR351" s="125"/>
      <c r="DS351" s="125"/>
      <c r="DT351" s="123"/>
      <c r="DV351" s="125"/>
      <c r="DZ351" s="125"/>
    </row>
    <row r="352" spans="8:130" s="119" customFormat="1">
      <c r="H352" s="125"/>
      <c r="I352" s="123"/>
      <c r="K352" s="125"/>
      <c r="M352" s="125"/>
      <c r="N352" s="125"/>
      <c r="O352" s="123"/>
      <c r="Q352" s="125"/>
      <c r="S352" s="125"/>
      <c r="T352" s="125"/>
      <c r="U352" s="123"/>
      <c r="W352" s="125"/>
      <c r="Y352" s="125"/>
      <c r="Z352" s="125"/>
      <c r="AA352" s="91"/>
      <c r="AB352" s="39"/>
      <c r="AC352" s="39"/>
      <c r="AD352" s="39"/>
      <c r="AE352" s="39"/>
      <c r="AG352" s="38"/>
      <c r="AH352" s="35"/>
      <c r="AI352" s="37"/>
      <c r="AJ352" s="37"/>
      <c r="AK352" s="37"/>
      <c r="AL352" s="37"/>
      <c r="AM352" s="37"/>
      <c r="AN352" s="37"/>
      <c r="AO352" s="37"/>
      <c r="AP352" s="37"/>
      <c r="AQ352" s="37"/>
      <c r="AS352" s="125"/>
      <c r="AT352" s="123"/>
      <c r="AV352" s="125"/>
      <c r="AX352" s="125"/>
      <c r="AY352" s="125"/>
      <c r="AZ352" s="123"/>
      <c r="BB352" s="125"/>
      <c r="BD352" s="125"/>
      <c r="BE352" s="125"/>
      <c r="BF352" s="123"/>
      <c r="BH352" s="125"/>
      <c r="BJ352" s="125"/>
      <c r="BK352" s="125"/>
      <c r="BM352" s="125"/>
      <c r="BN352" s="123"/>
      <c r="BP352" s="125"/>
      <c r="BQ352" s="125"/>
      <c r="BR352" s="125"/>
      <c r="BW352" s="125"/>
      <c r="BX352" s="123"/>
      <c r="BZ352" s="125"/>
      <c r="CA352" s="125"/>
      <c r="CB352" s="125"/>
      <c r="CG352" s="125"/>
      <c r="CH352" s="123"/>
      <c r="CJ352" s="125"/>
      <c r="CK352" s="125"/>
      <c r="CL352" s="125"/>
      <c r="DC352" s="125"/>
      <c r="DD352" s="123"/>
      <c r="DF352" s="125"/>
      <c r="DJ352" s="125"/>
      <c r="DK352" s="125"/>
      <c r="DL352" s="123"/>
      <c r="DN352" s="125"/>
      <c r="DR352" s="125"/>
      <c r="DS352" s="125"/>
      <c r="DT352" s="123"/>
      <c r="DV352" s="125"/>
      <c r="DZ352" s="125"/>
    </row>
    <row r="353" spans="8:130" s="119" customFormat="1">
      <c r="H353" s="125"/>
      <c r="I353" s="123"/>
      <c r="K353" s="125"/>
      <c r="M353" s="125"/>
      <c r="N353" s="125"/>
      <c r="O353" s="123"/>
      <c r="Q353" s="125"/>
      <c r="S353" s="125"/>
      <c r="T353" s="125"/>
      <c r="U353" s="123"/>
      <c r="W353" s="125"/>
      <c r="Y353" s="125"/>
      <c r="Z353" s="125"/>
      <c r="AA353" s="91"/>
      <c r="AB353" s="39"/>
      <c r="AC353" s="39"/>
      <c r="AD353" s="39"/>
      <c r="AE353" s="39"/>
      <c r="AG353" s="38"/>
      <c r="AH353" s="35"/>
      <c r="AI353" s="37"/>
      <c r="AJ353" s="37"/>
      <c r="AK353" s="37"/>
      <c r="AL353" s="37"/>
      <c r="AM353" s="37"/>
      <c r="AN353" s="37"/>
      <c r="AO353" s="37"/>
      <c r="AP353" s="37"/>
      <c r="AQ353" s="37"/>
      <c r="AS353" s="125"/>
      <c r="AT353" s="123"/>
      <c r="AV353" s="125"/>
      <c r="AX353" s="125"/>
      <c r="AY353" s="125"/>
      <c r="AZ353" s="123"/>
      <c r="BB353" s="125"/>
      <c r="BD353" s="125"/>
      <c r="BE353" s="125"/>
      <c r="BF353" s="123"/>
      <c r="BH353" s="125"/>
      <c r="BJ353" s="125"/>
      <c r="BK353" s="125"/>
      <c r="BM353" s="125"/>
      <c r="BN353" s="123"/>
      <c r="BP353" s="125"/>
      <c r="BQ353" s="125"/>
      <c r="BR353" s="125"/>
      <c r="BW353" s="125"/>
      <c r="BX353" s="123"/>
      <c r="BZ353" s="125"/>
      <c r="CA353" s="125"/>
      <c r="CB353" s="125"/>
      <c r="CG353" s="125"/>
      <c r="CH353" s="123"/>
      <c r="CJ353" s="125"/>
      <c r="CK353" s="125"/>
      <c r="CL353" s="125"/>
      <c r="DC353" s="125"/>
      <c r="DD353" s="123"/>
      <c r="DF353" s="125"/>
      <c r="DJ353" s="125"/>
      <c r="DK353" s="125"/>
      <c r="DL353" s="123"/>
      <c r="DN353" s="125"/>
      <c r="DR353" s="125"/>
      <c r="DS353" s="125"/>
      <c r="DT353" s="123"/>
      <c r="DV353" s="125"/>
      <c r="DZ353" s="125"/>
    </row>
    <row r="354" spans="8:130" s="119" customFormat="1">
      <c r="H354" s="125"/>
      <c r="I354" s="123"/>
      <c r="K354" s="125"/>
      <c r="M354" s="125"/>
      <c r="N354" s="125"/>
      <c r="O354" s="123"/>
      <c r="Q354" s="125"/>
      <c r="S354" s="125"/>
      <c r="T354" s="125"/>
      <c r="U354" s="123"/>
      <c r="W354" s="125"/>
      <c r="Y354" s="125"/>
      <c r="Z354" s="125"/>
      <c r="AA354" s="91"/>
      <c r="AB354" s="39"/>
      <c r="AC354" s="39"/>
      <c r="AD354" s="39"/>
      <c r="AE354" s="39"/>
      <c r="AG354" s="38"/>
      <c r="AH354" s="35"/>
      <c r="AI354" s="37"/>
      <c r="AJ354" s="37"/>
      <c r="AK354" s="37"/>
      <c r="AL354" s="37"/>
      <c r="AM354" s="37"/>
      <c r="AN354" s="37"/>
      <c r="AO354" s="37"/>
      <c r="AP354" s="37"/>
      <c r="AQ354" s="37"/>
      <c r="AS354" s="125"/>
      <c r="AT354" s="123"/>
      <c r="AV354" s="125"/>
      <c r="AX354" s="125"/>
      <c r="AY354" s="125"/>
      <c r="AZ354" s="123"/>
      <c r="BB354" s="125"/>
      <c r="BD354" s="125"/>
      <c r="BE354" s="125"/>
      <c r="BF354" s="123"/>
      <c r="BH354" s="125"/>
      <c r="BJ354" s="125"/>
      <c r="BK354" s="125"/>
      <c r="BM354" s="125"/>
      <c r="BN354" s="123"/>
      <c r="BP354" s="125"/>
      <c r="BQ354" s="125"/>
      <c r="BR354" s="125"/>
      <c r="BW354" s="125"/>
      <c r="BX354" s="123"/>
      <c r="BZ354" s="125"/>
      <c r="CA354" s="125"/>
      <c r="CB354" s="125"/>
      <c r="CG354" s="125"/>
      <c r="CH354" s="123"/>
      <c r="CJ354" s="125"/>
      <c r="CK354" s="125"/>
      <c r="CL354" s="125"/>
      <c r="DC354" s="125"/>
      <c r="DD354" s="123"/>
      <c r="DF354" s="125"/>
      <c r="DJ354" s="125"/>
      <c r="DK354" s="125"/>
      <c r="DL354" s="123"/>
      <c r="DN354" s="125"/>
      <c r="DR354" s="125"/>
      <c r="DS354" s="125"/>
      <c r="DT354" s="123"/>
      <c r="DV354" s="125"/>
      <c r="DZ354" s="125"/>
    </row>
    <row r="355" spans="8:130" s="119" customFormat="1">
      <c r="H355" s="125"/>
      <c r="I355" s="123"/>
      <c r="K355" s="125"/>
      <c r="M355" s="125"/>
      <c r="N355" s="125"/>
      <c r="O355" s="123"/>
      <c r="Q355" s="125"/>
      <c r="S355" s="125"/>
      <c r="T355" s="125"/>
      <c r="U355" s="123"/>
      <c r="W355" s="125"/>
      <c r="Y355" s="125"/>
      <c r="Z355" s="125"/>
      <c r="AA355" s="91"/>
      <c r="AB355" s="39"/>
      <c r="AC355" s="39"/>
      <c r="AD355" s="39"/>
      <c r="AE355" s="39"/>
      <c r="AG355" s="38"/>
      <c r="AH355" s="35"/>
      <c r="AI355" s="37"/>
      <c r="AJ355" s="37"/>
      <c r="AK355" s="37"/>
      <c r="AL355" s="37"/>
      <c r="AM355" s="37"/>
      <c r="AN355" s="37"/>
      <c r="AO355" s="37"/>
      <c r="AP355" s="37"/>
      <c r="AQ355" s="37"/>
      <c r="AS355" s="125"/>
      <c r="AT355" s="123"/>
      <c r="AV355" s="125"/>
      <c r="AX355" s="125"/>
      <c r="AY355" s="125"/>
      <c r="AZ355" s="123"/>
      <c r="BB355" s="125"/>
      <c r="BD355" s="125"/>
      <c r="BE355" s="125"/>
      <c r="BF355" s="123"/>
      <c r="BH355" s="125"/>
      <c r="BJ355" s="125"/>
      <c r="BK355" s="125"/>
      <c r="BM355" s="125"/>
      <c r="BN355" s="123"/>
      <c r="BP355" s="125"/>
      <c r="BQ355" s="125"/>
      <c r="BR355" s="125"/>
      <c r="BW355" s="125"/>
      <c r="BX355" s="123"/>
      <c r="BZ355" s="125"/>
      <c r="CA355" s="125"/>
      <c r="CB355" s="125"/>
      <c r="CG355" s="125"/>
      <c r="CH355" s="123"/>
      <c r="CJ355" s="125"/>
      <c r="CK355" s="125"/>
      <c r="CL355" s="125"/>
      <c r="DC355" s="125"/>
      <c r="DD355" s="123"/>
      <c r="DF355" s="125"/>
      <c r="DJ355" s="125"/>
      <c r="DK355" s="125"/>
      <c r="DL355" s="123"/>
      <c r="DN355" s="125"/>
      <c r="DR355" s="125"/>
      <c r="DS355" s="125"/>
      <c r="DT355" s="123"/>
      <c r="DV355" s="125"/>
      <c r="DZ355" s="125"/>
    </row>
    <row r="356" spans="8:130" s="119" customFormat="1">
      <c r="H356" s="125"/>
      <c r="I356" s="123"/>
      <c r="K356" s="125"/>
      <c r="M356" s="125"/>
      <c r="N356" s="125"/>
      <c r="O356" s="123"/>
      <c r="Q356" s="125"/>
      <c r="S356" s="125"/>
      <c r="T356" s="125"/>
      <c r="U356" s="123"/>
      <c r="W356" s="125"/>
      <c r="Y356" s="125"/>
      <c r="Z356" s="125"/>
      <c r="AA356" s="91"/>
      <c r="AB356" s="39"/>
      <c r="AC356" s="39"/>
      <c r="AD356" s="39"/>
      <c r="AE356" s="39"/>
      <c r="AG356" s="38"/>
      <c r="AH356" s="35"/>
      <c r="AI356" s="37"/>
      <c r="AJ356" s="37"/>
      <c r="AK356" s="37"/>
      <c r="AL356" s="37"/>
      <c r="AM356" s="37"/>
      <c r="AN356" s="37"/>
      <c r="AO356" s="37"/>
      <c r="AP356" s="37"/>
      <c r="AQ356" s="37"/>
      <c r="AS356" s="125"/>
      <c r="AT356" s="123"/>
      <c r="AV356" s="125"/>
      <c r="AX356" s="125"/>
      <c r="AY356" s="125"/>
      <c r="AZ356" s="123"/>
      <c r="BB356" s="125"/>
      <c r="BD356" s="125"/>
      <c r="BE356" s="125"/>
      <c r="BF356" s="123"/>
      <c r="BH356" s="125"/>
      <c r="BJ356" s="125"/>
      <c r="BK356" s="125"/>
      <c r="BM356" s="125"/>
      <c r="BN356" s="123"/>
      <c r="BP356" s="125"/>
      <c r="BQ356" s="125"/>
      <c r="BR356" s="125"/>
      <c r="BW356" s="125"/>
      <c r="BX356" s="123"/>
      <c r="BZ356" s="125"/>
      <c r="CA356" s="125"/>
      <c r="CB356" s="125"/>
      <c r="CG356" s="125"/>
      <c r="CH356" s="123"/>
      <c r="CJ356" s="125"/>
      <c r="CK356" s="125"/>
      <c r="CL356" s="125"/>
      <c r="DC356" s="125"/>
      <c r="DD356" s="123"/>
      <c r="DF356" s="125"/>
      <c r="DJ356" s="125"/>
      <c r="DK356" s="125"/>
      <c r="DL356" s="123"/>
      <c r="DN356" s="125"/>
      <c r="DR356" s="125"/>
      <c r="DS356" s="125"/>
      <c r="DT356" s="123"/>
      <c r="DV356" s="125"/>
      <c r="DZ356" s="125"/>
    </row>
    <row r="357" spans="8:130" s="119" customFormat="1">
      <c r="H357" s="125"/>
      <c r="I357" s="123"/>
      <c r="K357" s="125"/>
      <c r="M357" s="125"/>
      <c r="N357" s="125"/>
      <c r="O357" s="123"/>
      <c r="Q357" s="125"/>
      <c r="S357" s="125"/>
      <c r="T357" s="125"/>
      <c r="U357" s="123"/>
      <c r="W357" s="125"/>
      <c r="Y357" s="125"/>
      <c r="Z357" s="125"/>
      <c r="AA357" s="91"/>
      <c r="AB357" s="39"/>
      <c r="AC357" s="39"/>
      <c r="AD357" s="39"/>
      <c r="AE357" s="39"/>
      <c r="AG357" s="38"/>
      <c r="AH357" s="35"/>
      <c r="AI357" s="37"/>
      <c r="AJ357" s="37"/>
      <c r="AK357" s="37"/>
      <c r="AL357" s="37"/>
      <c r="AM357" s="37"/>
      <c r="AN357" s="37"/>
      <c r="AO357" s="37"/>
      <c r="AP357" s="37"/>
      <c r="AQ357" s="37"/>
      <c r="AS357" s="125"/>
      <c r="AT357" s="123"/>
      <c r="AV357" s="125"/>
      <c r="AX357" s="125"/>
      <c r="AY357" s="125"/>
      <c r="AZ357" s="123"/>
      <c r="BB357" s="125"/>
      <c r="BD357" s="125"/>
      <c r="BE357" s="125"/>
      <c r="BF357" s="123"/>
      <c r="BH357" s="125"/>
      <c r="BJ357" s="125"/>
      <c r="BK357" s="125"/>
      <c r="BM357" s="125"/>
      <c r="BN357" s="123"/>
      <c r="BP357" s="125"/>
      <c r="BQ357" s="125"/>
      <c r="BR357" s="125"/>
      <c r="BW357" s="125"/>
      <c r="BX357" s="123"/>
      <c r="BZ357" s="125"/>
      <c r="CA357" s="125"/>
      <c r="CB357" s="125"/>
      <c r="CG357" s="125"/>
      <c r="CH357" s="123"/>
      <c r="CJ357" s="125"/>
      <c r="CK357" s="125"/>
      <c r="CL357" s="125"/>
      <c r="DC357" s="125"/>
      <c r="DD357" s="123"/>
      <c r="DF357" s="125"/>
      <c r="DJ357" s="125"/>
      <c r="DK357" s="125"/>
      <c r="DL357" s="123"/>
      <c r="DN357" s="125"/>
      <c r="DR357" s="125"/>
      <c r="DS357" s="125"/>
      <c r="DT357" s="123"/>
      <c r="DV357" s="125"/>
      <c r="DZ357" s="125"/>
    </row>
    <row r="358" spans="8:130" s="119" customFormat="1">
      <c r="H358" s="125"/>
      <c r="I358" s="123"/>
      <c r="K358" s="125"/>
      <c r="M358" s="125"/>
      <c r="N358" s="125"/>
      <c r="O358" s="123"/>
      <c r="Q358" s="125"/>
      <c r="S358" s="125"/>
      <c r="T358" s="125"/>
      <c r="U358" s="123"/>
      <c r="W358" s="125"/>
      <c r="Y358" s="125"/>
      <c r="Z358" s="125"/>
      <c r="AA358" s="91"/>
      <c r="AB358" s="39"/>
      <c r="AC358" s="39"/>
      <c r="AD358" s="39"/>
      <c r="AE358" s="39"/>
      <c r="AG358" s="38"/>
      <c r="AH358" s="35"/>
      <c r="AI358" s="37"/>
      <c r="AJ358" s="37"/>
      <c r="AK358" s="37"/>
      <c r="AL358" s="37"/>
      <c r="AM358" s="37"/>
      <c r="AN358" s="37"/>
      <c r="AO358" s="37"/>
      <c r="AP358" s="37"/>
      <c r="AQ358" s="37"/>
      <c r="AS358" s="125"/>
      <c r="AT358" s="123"/>
      <c r="AV358" s="125"/>
      <c r="AX358" s="125"/>
      <c r="AY358" s="125"/>
      <c r="AZ358" s="123"/>
      <c r="BB358" s="125"/>
      <c r="BD358" s="125"/>
      <c r="BE358" s="125"/>
      <c r="BF358" s="123"/>
      <c r="BH358" s="125"/>
      <c r="BJ358" s="125"/>
      <c r="BK358" s="125"/>
      <c r="BM358" s="125"/>
      <c r="BN358" s="123"/>
      <c r="BP358" s="125"/>
      <c r="BQ358" s="125"/>
      <c r="BR358" s="125"/>
      <c r="BW358" s="125"/>
      <c r="BX358" s="123"/>
      <c r="BZ358" s="125"/>
      <c r="CA358" s="125"/>
      <c r="CB358" s="125"/>
      <c r="CG358" s="125"/>
      <c r="CH358" s="123"/>
      <c r="CJ358" s="125"/>
      <c r="CK358" s="125"/>
      <c r="CL358" s="125"/>
      <c r="DC358" s="125"/>
      <c r="DD358" s="123"/>
      <c r="DF358" s="125"/>
      <c r="DJ358" s="125"/>
      <c r="DK358" s="125"/>
      <c r="DL358" s="123"/>
      <c r="DN358" s="125"/>
      <c r="DR358" s="125"/>
      <c r="DS358" s="125"/>
      <c r="DT358" s="123"/>
      <c r="DV358" s="125"/>
      <c r="DZ358" s="125"/>
    </row>
    <row r="359" spans="8:130" s="119" customFormat="1">
      <c r="H359" s="125"/>
      <c r="I359" s="123"/>
      <c r="K359" s="125"/>
      <c r="M359" s="125"/>
      <c r="N359" s="125"/>
      <c r="O359" s="123"/>
      <c r="Q359" s="125"/>
      <c r="S359" s="125"/>
      <c r="T359" s="125"/>
      <c r="U359" s="123"/>
      <c r="W359" s="125"/>
      <c r="Y359" s="125"/>
      <c r="Z359" s="125"/>
      <c r="AA359" s="91"/>
      <c r="AB359" s="39"/>
      <c r="AC359" s="39"/>
      <c r="AD359" s="39"/>
      <c r="AE359" s="39"/>
      <c r="AG359" s="38"/>
      <c r="AH359" s="35"/>
      <c r="AI359" s="37"/>
      <c r="AJ359" s="37"/>
      <c r="AK359" s="37"/>
      <c r="AL359" s="37"/>
      <c r="AM359" s="37"/>
      <c r="AN359" s="37"/>
      <c r="AO359" s="37"/>
      <c r="AP359" s="37"/>
      <c r="AQ359" s="37"/>
      <c r="AS359" s="125"/>
      <c r="AT359" s="123"/>
      <c r="AV359" s="125"/>
      <c r="AX359" s="125"/>
      <c r="AY359" s="125"/>
      <c r="AZ359" s="123"/>
      <c r="BB359" s="125"/>
      <c r="BD359" s="125"/>
      <c r="BE359" s="125"/>
      <c r="BF359" s="123"/>
      <c r="BH359" s="125"/>
      <c r="BJ359" s="125"/>
      <c r="BK359" s="125"/>
      <c r="BM359" s="125"/>
      <c r="BN359" s="123"/>
      <c r="BP359" s="125"/>
      <c r="BQ359" s="125"/>
      <c r="BR359" s="125"/>
      <c r="BW359" s="125"/>
      <c r="BX359" s="123"/>
      <c r="BZ359" s="125"/>
      <c r="CA359" s="125"/>
      <c r="CB359" s="125"/>
      <c r="CG359" s="125"/>
      <c r="CH359" s="123"/>
      <c r="CJ359" s="125"/>
      <c r="CK359" s="125"/>
      <c r="CL359" s="125"/>
      <c r="DC359" s="125"/>
      <c r="DD359" s="123"/>
      <c r="DF359" s="125"/>
      <c r="DJ359" s="125"/>
      <c r="DK359" s="125"/>
      <c r="DL359" s="123"/>
      <c r="DN359" s="125"/>
      <c r="DR359" s="125"/>
      <c r="DS359" s="125"/>
      <c r="DT359" s="123"/>
      <c r="DV359" s="125"/>
      <c r="DZ359" s="125"/>
    </row>
    <row r="360" spans="8:130" s="119" customFormat="1">
      <c r="H360" s="125"/>
      <c r="I360" s="123"/>
      <c r="K360" s="125"/>
      <c r="M360" s="125"/>
      <c r="N360" s="125"/>
      <c r="O360" s="123"/>
      <c r="Q360" s="125"/>
      <c r="S360" s="125"/>
      <c r="T360" s="125"/>
      <c r="U360" s="123"/>
      <c r="W360" s="125"/>
      <c r="Y360" s="125"/>
      <c r="Z360" s="125"/>
      <c r="AA360" s="91"/>
      <c r="AB360" s="39"/>
      <c r="AC360" s="39"/>
      <c r="AD360" s="39"/>
      <c r="AE360" s="39"/>
      <c r="AG360" s="38"/>
      <c r="AH360" s="35"/>
      <c r="AI360" s="37"/>
      <c r="AJ360" s="37"/>
      <c r="AK360" s="37"/>
      <c r="AL360" s="37"/>
      <c r="AM360" s="37"/>
      <c r="AN360" s="37"/>
      <c r="AO360" s="37"/>
      <c r="AP360" s="37"/>
      <c r="AQ360" s="37"/>
      <c r="AS360" s="125"/>
      <c r="AT360" s="123"/>
      <c r="AV360" s="125"/>
      <c r="AX360" s="125"/>
      <c r="AY360" s="125"/>
      <c r="AZ360" s="123"/>
      <c r="BB360" s="125"/>
      <c r="BD360" s="125"/>
      <c r="BE360" s="125"/>
      <c r="BF360" s="123"/>
      <c r="BH360" s="125"/>
      <c r="BJ360" s="125"/>
      <c r="BK360" s="125"/>
      <c r="BM360" s="125"/>
      <c r="BN360" s="123"/>
      <c r="BP360" s="125"/>
      <c r="BQ360" s="125"/>
      <c r="BR360" s="125"/>
      <c r="BW360" s="125"/>
      <c r="BX360" s="123"/>
      <c r="BZ360" s="125"/>
      <c r="CA360" s="125"/>
      <c r="CB360" s="125"/>
      <c r="CG360" s="125"/>
      <c r="CH360" s="123"/>
      <c r="CJ360" s="125"/>
      <c r="CK360" s="125"/>
      <c r="CL360" s="125"/>
      <c r="DC360" s="125"/>
      <c r="DD360" s="123"/>
      <c r="DF360" s="125"/>
      <c r="DJ360" s="125"/>
      <c r="DK360" s="125"/>
      <c r="DL360" s="123"/>
      <c r="DN360" s="125"/>
      <c r="DR360" s="125"/>
      <c r="DS360" s="125"/>
      <c r="DT360" s="123"/>
      <c r="DV360" s="125"/>
      <c r="DZ360" s="125"/>
    </row>
    <row r="361" spans="8:130" s="119" customFormat="1">
      <c r="H361" s="125"/>
      <c r="I361" s="123"/>
      <c r="K361" s="125"/>
      <c r="M361" s="125"/>
      <c r="N361" s="125"/>
      <c r="O361" s="123"/>
      <c r="Q361" s="125"/>
      <c r="S361" s="125"/>
      <c r="T361" s="125"/>
      <c r="U361" s="123"/>
      <c r="W361" s="125"/>
      <c r="Y361" s="125"/>
      <c r="Z361" s="125"/>
      <c r="AA361" s="91"/>
      <c r="AB361" s="39"/>
      <c r="AC361" s="39"/>
      <c r="AD361" s="39"/>
      <c r="AE361" s="39"/>
      <c r="AG361" s="38"/>
      <c r="AH361" s="35"/>
      <c r="AI361" s="37"/>
      <c r="AJ361" s="37"/>
      <c r="AK361" s="37"/>
      <c r="AL361" s="37"/>
      <c r="AM361" s="37"/>
      <c r="AN361" s="37"/>
      <c r="AO361" s="37"/>
      <c r="AP361" s="37"/>
      <c r="AQ361" s="37"/>
      <c r="AS361" s="125"/>
      <c r="AT361" s="123"/>
      <c r="AV361" s="125"/>
      <c r="AX361" s="125"/>
      <c r="AY361" s="125"/>
      <c r="AZ361" s="123"/>
      <c r="BB361" s="125"/>
      <c r="BD361" s="125"/>
      <c r="BE361" s="125"/>
      <c r="BF361" s="123"/>
      <c r="BH361" s="125"/>
      <c r="BJ361" s="125"/>
      <c r="BK361" s="125"/>
      <c r="BM361" s="125"/>
      <c r="BN361" s="123"/>
      <c r="BP361" s="125"/>
      <c r="BQ361" s="125"/>
      <c r="BR361" s="125"/>
      <c r="BW361" s="125"/>
      <c r="BX361" s="123"/>
      <c r="BZ361" s="125"/>
      <c r="CA361" s="125"/>
      <c r="CB361" s="125"/>
      <c r="CG361" s="125"/>
      <c r="CH361" s="123"/>
      <c r="CJ361" s="125"/>
      <c r="CK361" s="125"/>
      <c r="CL361" s="125"/>
      <c r="DC361" s="125"/>
      <c r="DD361" s="123"/>
      <c r="DF361" s="125"/>
      <c r="DJ361" s="125"/>
      <c r="DK361" s="125"/>
      <c r="DL361" s="123"/>
      <c r="DN361" s="125"/>
      <c r="DR361" s="125"/>
      <c r="DS361" s="125"/>
      <c r="DT361" s="123"/>
      <c r="DV361" s="125"/>
      <c r="DZ361" s="125"/>
    </row>
    <row r="362" spans="8:130" s="119" customFormat="1">
      <c r="H362" s="125"/>
      <c r="I362" s="123"/>
      <c r="K362" s="125"/>
      <c r="M362" s="125"/>
      <c r="N362" s="125"/>
      <c r="O362" s="123"/>
      <c r="Q362" s="125"/>
      <c r="S362" s="125"/>
      <c r="T362" s="125"/>
      <c r="U362" s="123"/>
      <c r="W362" s="125"/>
      <c r="Y362" s="125"/>
      <c r="Z362" s="125"/>
      <c r="AA362" s="91"/>
      <c r="AB362" s="39"/>
      <c r="AC362" s="39"/>
      <c r="AD362" s="39"/>
      <c r="AE362" s="39"/>
      <c r="AG362" s="38"/>
      <c r="AH362" s="35"/>
      <c r="AI362" s="37"/>
      <c r="AJ362" s="37"/>
      <c r="AK362" s="37"/>
      <c r="AL362" s="37"/>
      <c r="AM362" s="37"/>
      <c r="AN362" s="37"/>
      <c r="AO362" s="37"/>
      <c r="AP362" s="37"/>
      <c r="AQ362" s="37"/>
      <c r="AS362" s="125"/>
      <c r="AT362" s="123"/>
      <c r="AV362" s="125"/>
      <c r="AX362" s="125"/>
      <c r="AY362" s="125"/>
      <c r="AZ362" s="123"/>
      <c r="BB362" s="125"/>
      <c r="BD362" s="125"/>
      <c r="BE362" s="125"/>
      <c r="BF362" s="123"/>
      <c r="BH362" s="125"/>
      <c r="BJ362" s="125"/>
      <c r="BK362" s="125"/>
      <c r="BM362" s="125"/>
      <c r="BN362" s="123"/>
      <c r="BP362" s="125"/>
      <c r="BQ362" s="125"/>
      <c r="BR362" s="125"/>
      <c r="BW362" s="125"/>
      <c r="BX362" s="123"/>
      <c r="BZ362" s="125"/>
      <c r="CA362" s="125"/>
      <c r="CB362" s="125"/>
      <c r="CG362" s="125"/>
      <c r="CH362" s="123"/>
      <c r="CJ362" s="125"/>
      <c r="CK362" s="125"/>
      <c r="CL362" s="125"/>
      <c r="DC362" s="125"/>
      <c r="DD362" s="123"/>
      <c r="DF362" s="125"/>
      <c r="DJ362" s="125"/>
      <c r="DK362" s="125"/>
      <c r="DL362" s="123"/>
      <c r="DN362" s="125"/>
      <c r="DR362" s="125"/>
      <c r="DS362" s="125"/>
      <c r="DT362" s="123"/>
      <c r="DV362" s="125"/>
      <c r="DZ362" s="125"/>
    </row>
    <row r="363" spans="8:130" s="119" customFormat="1">
      <c r="H363" s="125"/>
      <c r="I363" s="123"/>
      <c r="K363" s="125"/>
      <c r="M363" s="125"/>
      <c r="N363" s="125"/>
      <c r="O363" s="123"/>
      <c r="Q363" s="125"/>
      <c r="S363" s="125"/>
      <c r="T363" s="125"/>
      <c r="U363" s="123"/>
      <c r="W363" s="125"/>
      <c r="Y363" s="125"/>
      <c r="Z363" s="125"/>
      <c r="AA363" s="91"/>
      <c r="AB363" s="39"/>
      <c r="AC363" s="39"/>
      <c r="AD363" s="39"/>
      <c r="AE363" s="39"/>
      <c r="AG363" s="38"/>
      <c r="AH363" s="35"/>
      <c r="AI363" s="37"/>
      <c r="AJ363" s="37"/>
      <c r="AK363" s="37"/>
      <c r="AL363" s="37"/>
      <c r="AM363" s="37"/>
      <c r="AN363" s="37"/>
      <c r="AO363" s="37"/>
      <c r="AP363" s="37"/>
      <c r="AQ363" s="37"/>
      <c r="AS363" s="125"/>
      <c r="AT363" s="123"/>
      <c r="AV363" s="125"/>
      <c r="AX363" s="125"/>
      <c r="AY363" s="125"/>
      <c r="AZ363" s="123"/>
      <c r="BB363" s="125"/>
      <c r="BD363" s="125"/>
      <c r="BE363" s="125"/>
      <c r="BF363" s="123"/>
      <c r="BH363" s="125"/>
      <c r="BJ363" s="125"/>
      <c r="BK363" s="125"/>
      <c r="BM363" s="125"/>
      <c r="BN363" s="123"/>
      <c r="BP363" s="125"/>
      <c r="BQ363" s="125"/>
      <c r="BR363" s="125"/>
      <c r="BW363" s="125"/>
      <c r="BX363" s="123"/>
      <c r="BZ363" s="125"/>
      <c r="CA363" s="125"/>
      <c r="CB363" s="125"/>
      <c r="CG363" s="125"/>
      <c r="CH363" s="123"/>
      <c r="CJ363" s="125"/>
      <c r="CK363" s="125"/>
      <c r="CL363" s="125"/>
      <c r="DC363" s="125"/>
      <c r="DD363" s="123"/>
      <c r="DF363" s="125"/>
      <c r="DJ363" s="125"/>
      <c r="DK363" s="125"/>
      <c r="DL363" s="123"/>
      <c r="DN363" s="125"/>
      <c r="DR363" s="125"/>
      <c r="DS363" s="125"/>
      <c r="DT363" s="123"/>
      <c r="DV363" s="125"/>
      <c r="DZ363" s="125"/>
    </row>
  </sheetData>
  <autoFilter ref="A2:DA2"/>
  <mergeCells count="13">
    <mergeCell ref="AY1:BD1"/>
    <mergeCell ref="DS1:DZ1"/>
    <mergeCell ref="BE1:BJ1"/>
    <mergeCell ref="BM1:BV1"/>
    <mergeCell ref="BW1:CF1"/>
    <mergeCell ref="CG1:CP1"/>
    <mergeCell ref="DC1:DJ1"/>
    <mergeCell ref="DK1:DR1"/>
    <mergeCell ref="H1:M1"/>
    <mergeCell ref="N1:S1"/>
    <mergeCell ref="T1:Y1"/>
    <mergeCell ref="AG1:AK1"/>
    <mergeCell ref="AS1:AX1"/>
  </mergeCells>
  <conditionalFormatting sqref="CV3:CY18">
    <cfRule type="cellIs" dxfId="1" priority="5" stopIfTrue="1" operator="lessThan">
      <formula>-29%</formula>
    </cfRule>
  </conditionalFormatting>
  <conditionalFormatting sqref="DH1:DI1048576">
    <cfRule type="cellIs" dxfId="0" priority="4" stopIfTrue="1" operator="lessThan">
      <formula>0</formula>
    </cfRule>
  </conditionalFormatting>
  <pageMargins left="0.15763888888888888" right="0.15763888888888888" top="0.74791666666666667" bottom="0.74861111111111112" header="0.51180555555555551" footer="0.31527777777777777"/>
  <pageSetup paperSize="9" scale="70" firstPageNumber="0" fitToHeight="0" orientation="landscape" horizontalDpi="300" verticalDpi="300" r:id="rId1"/>
  <headerFooter alignWithMargins="0">
    <oddFooter>&amp;R&amp;"Calibri,Regularna"&amp;12&amp;P z &amp;N</oddFooter>
  </headerFooter>
  <colBreaks count="1" manualBreakCount="1">
    <brk id="1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Zał nr 2</vt:lpstr>
      <vt:lpstr>Otwarcie-100%cena</vt:lpstr>
      <vt:lpstr>'Otwarcie-100%cena'!__xlnm.Print_Area</vt:lpstr>
      <vt:lpstr>'Otwarcie-100%cena'!Obszar_wydruku</vt:lpstr>
      <vt:lpstr>'Zał nr 2'!Obszar_wydruku</vt:lpstr>
      <vt:lpstr>'Zał nr 2'!Tytuły_wydruku</vt:lpstr>
    </vt:vector>
  </TitlesOfParts>
  <Company>Szpital Powiatowy im. J. Pawła II w Bartoszycach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Adamczuk</dc:creator>
  <cp:lastModifiedBy>Małgorzata Józiak</cp:lastModifiedBy>
  <cp:lastPrinted>2017-06-16T13:04:17Z</cp:lastPrinted>
  <dcterms:created xsi:type="dcterms:W3CDTF">2014-09-23T13:02:24Z</dcterms:created>
  <dcterms:modified xsi:type="dcterms:W3CDTF">2017-07-18T11:49:03Z</dcterms:modified>
</cp:coreProperties>
</file>